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-XII 20. FBI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<sst xmlns="http://schemas.openxmlformats.org/spreadsheetml/2006/main" count="1480" uniqueCount="64">
  <si>
    <t>poređenje sa istim periodom prethodne godine</t>
  </si>
  <si>
    <t xml:space="preserve">poređenje sa prethodnim mjesecom </t>
  </si>
  <si>
    <t>%</t>
  </si>
  <si>
    <t>Broj korisnika novčane naknade</t>
  </si>
  <si>
    <t>6.</t>
  </si>
  <si>
    <t xml:space="preserve">        MATERIJALNO PRAVNA ZAŠTITA</t>
  </si>
  <si>
    <t xml:space="preserve">Broj lica kojima je prestao radni odnos </t>
  </si>
  <si>
    <t>5.</t>
  </si>
  <si>
    <t xml:space="preserve">Broj prijavljenih potreba za radnicima </t>
  </si>
  <si>
    <t>4.</t>
  </si>
  <si>
    <t xml:space="preserve">Broj lica zaposlenih  sa evidencije </t>
  </si>
  <si>
    <t>3.</t>
  </si>
  <si>
    <t xml:space="preserve">Novoprijavljena lica koja traže posao   </t>
  </si>
  <si>
    <t>2.</t>
  </si>
  <si>
    <t>Lica koja traže posao                                          - stanje na kraju mjeseca</t>
  </si>
  <si>
    <t>1.</t>
  </si>
  <si>
    <t>BROJ</t>
  </si>
  <si>
    <t>FEDERACIJA BOSNE I HERCEGOVINE</t>
  </si>
  <si>
    <t>DECEMBAR</t>
  </si>
  <si>
    <t>NOVEMBAR</t>
  </si>
  <si>
    <t>OKTOBAR</t>
  </si>
  <si>
    <t>SEPTEMBAR</t>
  </si>
  <si>
    <t>AVGUST</t>
  </si>
  <si>
    <t>JULI</t>
  </si>
  <si>
    <t>JUNI</t>
  </si>
  <si>
    <t>MAJ</t>
  </si>
  <si>
    <t>APRIL</t>
  </si>
  <si>
    <t>MART</t>
  </si>
  <si>
    <t>FEBRUAR</t>
  </si>
  <si>
    <t>JANUAR</t>
  </si>
  <si>
    <t>POREĐENJE SA ISTIM PERIODOM PRETHODNE GODINE (UKUPNO)</t>
  </si>
  <si>
    <t>UKUPNO ZA POSMATRANI PERIOD</t>
  </si>
  <si>
    <t>2020.</t>
  </si>
  <si>
    <r>
      <t xml:space="preserve">Aplikacija                               </t>
    </r>
    <r>
      <rPr>
        <sz val="9"/>
        <rFont val="Arial"/>
        <family val="2"/>
      </rPr>
      <t>obilježja</t>
    </r>
  </si>
  <si>
    <t>Red     broj</t>
  </si>
  <si>
    <t>PREGLED STANJA TRŽIŠTA RADA ZA JANUAR - MART 2020. GODINE U FEDERACIJI BIH</t>
  </si>
  <si>
    <t>2019.</t>
  </si>
  <si>
    <t>PREGLED STANJA TRŽIŠTA RADA ZA JANUAR - DECEMBAR 2019. GODINE U FEDERACIJI BIH</t>
  </si>
  <si>
    <t>2018.</t>
  </si>
  <si>
    <t>PREGLED STANJA TRŽIŠTA RADA ZA JANUAR - DECEMBAR 2018. GODINE U FEDERACIJI BIH</t>
  </si>
  <si>
    <t>2017.</t>
  </si>
  <si>
    <t>PREGLED STANJA TRŽIŠTA RADA ZA JANUAR - DECEMBAR 2017. GODINE U FEDERACIJI BIH</t>
  </si>
  <si>
    <t>2016.</t>
  </si>
  <si>
    <t>PREGLED STANJA TRŽIŠTA RADA ZA JANUAR - DECEMBAR 2016. GODINE U FEDERACIJI BIH</t>
  </si>
  <si>
    <t>2015.</t>
  </si>
  <si>
    <t>PREGLED STANJA TRŽIŠTA RADA ZA JANUAR - DECEMBAR 2015. GODINE U FEDERACIJI BIH</t>
  </si>
  <si>
    <t>2014.</t>
  </si>
  <si>
    <t>PREGLED STANJA TRŽIŠTA RADA ZA JANUAR - DECEMBAR 2014. GODINE U FEDERACIJI BIH</t>
  </si>
  <si>
    <t>2013.</t>
  </si>
  <si>
    <t>PREGLED STANJA TRŽIŠTA RADA ZA JANUAR - DECEMBAR 2013. GODINE U FEDERACIJI BIH</t>
  </si>
  <si>
    <t>2012.</t>
  </si>
  <si>
    <t>PREGLED STANJA TRŽIŠTA RADA ZA JANUAR - DECEMBAR 2012. GODINE U FEDERACIJI BIH</t>
  </si>
  <si>
    <t>2011.</t>
  </si>
  <si>
    <t>PREGLED STANJA TRŽIŠTA RADA ZA JANUAR - DECEMBAR 2011. GODINE U FEDERACIJI BIH</t>
  </si>
  <si>
    <t>2010.</t>
  </si>
  <si>
    <t>PREGLED STANJA TRŽIŠTA RADA ZA JANUAR - DECEMBAR 2010. GODINE U FEDERACIJI BIH</t>
  </si>
  <si>
    <t>smanjenje za 7.250</t>
  </si>
  <si>
    <t>smanjenje za 15.197</t>
  </si>
  <si>
    <t>povećanje za 5.114</t>
  </si>
  <si>
    <t>stopa nezaposlenosti za juni 2009. godine</t>
  </si>
  <si>
    <t>2009.</t>
  </si>
  <si>
    <t>PREGLED STANJA TRŽIŠTA RADA ZA JANUAR - DECEMBAR 2009. GODINE U FEDERACIJI BIH</t>
  </si>
  <si>
    <t>2008.</t>
  </si>
  <si>
    <t>PREGLED STANJA TRŽIŠTA RADA ZA JANUAR - DECEMBAR 2008. GODINE U FEDERACIJI BIH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</si>
</sst>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double"/>
    </border>
    <border>
      <left/>
      <right style="medium"/>
      <top style="medium"/>
      <bottom style="medium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 style="medium"/>
      <top style="medium"/>
      <bottom/>
    </border>
    <border>
      <left/>
      <right style="medium"/>
      <top style="medium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horizontal="center" vertical="center"/>
      <protection/>
    </xf>
    <xf numFmtId="10" fontId="3" fillId="0" borderId="11" xfId="55" applyNumberFormat="1" applyFont="1" applyFill="1" applyBorder="1" applyAlignment="1">
      <alignment horizontal="center" vertical="center"/>
      <protection/>
    </xf>
    <xf numFmtId="3" fontId="4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10" fontId="3" fillId="33" borderId="12" xfId="55" applyNumberFormat="1" applyFont="1" applyFill="1" applyBorder="1" applyAlignment="1">
      <alignment horizontal="center" vertical="center"/>
      <protection/>
    </xf>
    <xf numFmtId="3" fontId="4" fillId="33" borderId="13" xfId="55" applyNumberFormat="1" applyFont="1" applyFill="1" applyBorder="1" applyAlignment="1">
      <alignment horizontal="center" vertical="center"/>
      <protection/>
    </xf>
    <xf numFmtId="10" fontId="3" fillId="0" borderId="13" xfId="55" applyNumberFormat="1" applyFont="1" applyFill="1" applyBorder="1" applyAlignment="1">
      <alignment horizontal="center" vertical="center"/>
      <protection/>
    </xf>
    <xf numFmtId="3" fontId="4" fillId="0" borderId="13" xfId="55" applyNumberFormat="1" applyFont="1" applyFill="1" applyBorder="1" applyAlignment="1">
      <alignment horizontal="center" vertical="center"/>
      <protection/>
    </xf>
    <xf numFmtId="10" fontId="3" fillId="0" borderId="14" xfId="55" applyNumberFormat="1" applyFont="1" applyFill="1" applyBorder="1" applyAlignment="1">
      <alignment horizontal="center" vertical="center"/>
      <protection/>
    </xf>
    <xf numFmtId="3" fontId="4" fillId="0" borderId="14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 wrapText="1"/>
      <protection/>
    </xf>
    <xf numFmtId="3" fontId="7" fillId="34" borderId="16" xfId="55" applyNumberFormat="1" applyFont="1" applyFill="1" applyBorder="1" applyAlignment="1">
      <alignment horizontal="center" vertical="center"/>
      <protection/>
    </xf>
    <xf numFmtId="3" fontId="4" fillId="34" borderId="16" xfId="55" applyNumberFormat="1" applyFont="1" applyFill="1" applyBorder="1" applyAlignment="1">
      <alignment horizontal="center" vertical="center"/>
      <protection/>
    </xf>
    <xf numFmtId="3" fontId="7" fillId="35" borderId="17" xfId="55" applyNumberFormat="1" applyFont="1" applyFill="1" applyBorder="1" applyAlignment="1">
      <alignment horizontal="center" vertical="center"/>
      <protection/>
    </xf>
    <xf numFmtId="3" fontId="4" fillId="35" borderId="18" xfId="55" applyNumberFormat="1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10" fontId="9" fillId="0" borderId="0" xfId="55" applyNumberFormat="1" applyFont="1">
      <alignment/>
      <protection/>
    </xf>
    <xf numFmtId="3" fontId="2" fillId="0" borderId="0" xfId="55" applyNumberFormat="1">
      <alignment/>
      <protection/>
    </xf>
    <xf numFmtId="3" fontId="10" fillId="0" borderId="10" xfId="55" applyNumberFormat="1" applyFont="1" applyBorder="1" applyAlignment="1">
      <alignment horizontal="center" vertical="center"/>
      <protection/>
    </xf>
    <xf numFmtId="10" fontId="4" fillId="36" borderId="20" xfId="55" applyNumberFormat="1" applyFont="1" applyFill="1" applyBorder="1" applyAlignment="1">
      <alignment horizontal="center" vertical="center"/>
      <protection/>
    </xf>
    <xf numFmtId="3" fontId="11" fillId="36" borderId="20" xfId="55" applyNumberFormat="1" applyFont="1" applyFill="1" applyBorder="1" applyAlignment="1">
      <alignment horizontal="center" vertical="center" wrapText="1"/>
      <protection/>
    </xf>
    <xf numFmtId="3" fontId="4" fillId="36" borderId="21" xfId="55" applyNumberFormat="1" applyFont="1" applyFill="1" applyBorder="1" applyAlignment="1">
      <alignment horizontal="center" vertical="center"/>
      <protection/>
    </xf>
    <xf numFmtId="3" fontId="7" fillId="34" borderId="22" xfId="55" applyNumberFormat="1" applyFont="1" applyFill="1" applyBorder="1" applyAlignment="1">
      <alignment horizontal="center" vertical="center"/>
      <protection/>
    </xf>
    <xf numFmtId="3" fontId="4" fillId="34" borderId="18" xfId="55" applyNumberFormat="1" applyFont="1" applyFill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3" fontId="12" fillId="0" borderId="15" xfId="55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3" fontId="13" fillId="0" borderId="15" xfId="55" applyNumberFormat="1" applyFont="1" applyBorder="1" applyAlignment="1">
      <alignment horizontal="center" vertical="center"/>
      <protection/>
    </xf>
    <xf numFmtId="3" fontId="11" fillId="0" borderId="15" xfId="55" applyNumberFormat="1" applyFont="1" applyBorder="1" applyAlignment="1">
      <alignment horizontal="center" vertical="center"/>
      <protection/>
    </xf>
    <xf numFmtId="3" fontId="5" fillId="0" borderId="15" xfId="55" applyNumberFormat="1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wrapText="1"/>
      <protection/>
    </xf>
    <xf numFmtId="3" fontId="4" fillId="34" borderId="17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3" fontId="14" fillId="0" borderId="15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10" fontId="11" fillId="34" borderId="23" xfId="55" applyNumberFormat="1" applyFont="1" applyFill="1" applyBorder="1" applyAlignment="1">
      <alignment horizontal="center" vertical="center" wrapText="1"/>
      <protection/>
    </xf>
    <xf numFmtId="3" fontId="4" fillId="34" borderId="22" xfId="55" applyNumberFormat="1" applyFont="1" applyFill="1" applyBorder="1" applyAlignment="1">
      <alignment horizontal="center" vertical="center"/>
      <protection/>
    </xf>
    <xf numFmtId="3" fontId="7" fillId="36" borderId="22" xfId="55" applyNumberFormat="1" applyFont="1" applyFill="1" applyBorder="1" applyAlignment="1">
      <alignment horizontal="center" vertical="center"/>
      <protection/>
    </xf>
    <xf numFmtId="3" fontId="4" fillId="36" borderId="22" xfId="55" applyNumberFormat="1" applyFont="1" applyFill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6" fillId="37" borderId="0" xfId="55" applyFont="1" applyFill="1">
      <alignment/>
      <protection/>
    </xf>
    <xf numFmtId="0" fontId="6" fillId="37" borderId="0" xfId="55" applyFont="1" applyFill="1" applyBorder="1">
      <alignment/>
      <protection/>
    </xf>
    <xf numFmtId="0" fontId="6" fillId="37" borderId="24" xfId="55" applyFont="1" applyFill="1" applyBorder="1">
      <alignment/>
      <protection/>
    </xf>
    <xf numFmtId="0" fontId="5" fillId="0" borderId="25" xfId="55" applyFont="1" applyBorder="1">
      <alignment/>
      <protection/>
    </xf>
    <xf numFmtId="0" fontId="5" fillId="0" borderId="26" xfId="55" applyFont="1" applyFill="1" applyBorder="1" applyAlignment="1">
      <alignment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3" fontId="52" fillId="35" borderId="18" xfId="55" applyNumberFormat="1" applyFont="1" applyFill="1" applyBorder="1" applyAlignment="1">
      <alignment horizontal="center" vertical="center"/>
      <protection/>
    </xf>
    <xf numFmtId="0" fontId="2" fillId="0" borderId="15" xfId="55" applyBorder="1" applyAlignment="1">
      <alignment horizontal="center" vertical="center"/>
      <protection/>
    </xf>
    <xf numFmtId="3" fontId="52" fillId="36" borderId="22" xfId="55" applyNumberFormat="1" applyFont="1" applyFill="1" applyBorder="1" applyAlignment="1">
      <alignment horizontal="center" vertical="center"/>
      <protection/>
    </xf>
    <xf numFmtId="0" fontId="19" fillId="0" borderId="0" xfId="55" applyFont="1">
      <alignment/>
      <protection/>
    </xf>
    <xf numFmtId="0" fontId="2" fillId="0" borderId="0" xfId="55" applyBorder="1" applyAlignment="1">
      <alignment horizontal="center" vertical="center"/>
      <protection/>
    </xf>
    <xf numFmtId="10" fontId="3" fillId="33" borderId="28" xfId="55" applyNumberFormat="1" applyFont="1" applyFill="1" applyBorder="1" applyAlignment="1">
      <alignment horizontal="center" vertical="center"/>
      <protection/>
    </xf>
    <xf numFmtId="3" fontId="8" fillId="33" borderId="11" xfId="55" applyNumberFormat="1" applyFont="1" applyFill="1" applyBorder="1" applyAlignment="1">
      <alignment horizontal="center" vertical="center"/>
      <protection/>
    </xf>
    <xf numFmtId="3" fontId="8" fillId="0" borderId="28" xfId="55" applyNumberFormat="1" applyFont="1" applyFill="1" applyBorder="1" applyAlignment="1">
      <alignment horizontal="center" vertical="center"/>
      <protection/>
    </xf>
    <xf numFmtId="3" fontId="8" fillId="0" borderId="11" xfId="55" applyNumberFormat="1" applyFont="1" applyFill="1" applyBorder="1" applyAlignment="1">
      <alignment horizontal="center" vertical="center"/>
      <protection/>
    </xf>
    <xf numFmtId="3" fontId="8" fillId="33" borderId="13" xfId="55" applyNumberFormat="1" applyFont="1" applyFill="1" applyBorder="1" applyAlignment="1">
      <alignment horizontal="center" vertical="center"/>
      <protection/>
    </xf>
    <xf numFmtId="3" fontId="8" fillId="0" borderId="13" xfId="55" applyNumberFormat="1" applyFont="1" applyFill="1" applyBorder="1" applyAlignment="1">
      <alignment horizontal="center" vertical="center"/>
      <protection/>
    </xf>
    <xf numFmtId="3" fontId="8" fillId="0" borderId="14" xfId="55" applyNumberFormat="1" applyFont="1" applyFill="1" applyBorder="1" applyAlignment="1">
      <alignment horizontal="center" vertical="center"/>
      <protection/>
    </xf>
    <xf numFmtId="3" fontId="8" fillId="34" borderId="18" xfId="55" applyNumberFormat="1" applyFont="1" applyFill="1" applyBorder="1" applyAlignment="1">
      <alignment horizontal="center" vertical="center"/>
      <protection/>
    </xf>
    <xf numFmtId="3" fontId="8" fillId="35" borderId="18" xfId="55" applyNumberFormat="1" applyFont="1" applyFill="1" applyBorder="1" applyAlignment="1">
      <alignment horizontal="center" vertical="center"/>
      <protection/>
    </xf>
    <xf numFmtId="3" fontId="2" fillId="0" borderId="10" xfId="55" applyNumberFormat="1" applyBorder="1" applyAlignment="1">
      <alignment horizontal="center" vertical="center"/>
      <protection/>
    </xf>
    <xf numFmtId="3" fontId="14" fillId="0" borderId="0" xfId="55" applyNumberFormat="1" applyFont="1" applyFill="1" applyBorder="1" applyAlignment="1">
      <alignment horizontal="center" vertical="center"/>
      <protection/>
    </xf>
    <xf numFmtId="3" fontId="8" fillId="34" borderId="17" xfId="55" applyNumberFormat="1" applyFont="1" applyFill="1" applyBorder="1" applyAlignment="1">
      <alignment horizontal="center" vertical="center"/>
      <protection/>
    </xf>
    <xf numFmtId="3" fontId="8" fillId="35" borderId="17" xfId="55" applyNumberFormat="1" applyFont="1" applyFill="1" applyBorder="1" applyAlignment="1">
      <alignment horizontal="center" vertical="center"/>
      <protection/>
    </xf>
    <xf numFmtId="3" fontId="14" fillId="0" borderId="15" xfId="55" applyNumberFormat="1" applyFont="1" applyFill="1" applyBorder="1" applyAlignment="1">
      <alignment horizontal="center" vertical="center"/>
      <protection/>
    </xf>
    <xf numFmtId="3" fontId="14" fillId="36" borderId="20" xfId="55" applyNumberFormat="1" applyFont="1" applyFill="1" applyBorder="1" applyAlignment="1">
      <alignment horizontal="center" vertical="center"/>
      <protection/>
    </xf>
    <xf numFmtId="3" fontId="16" fillId="36" borderId="20" xfId="55" applyNumberFormat="1" applyFont="1" applyFill="1" applyBorder="1" applyAlignment="1">
      <alignment horizontal="center" vertical="center"/>
      <protection/>
    </xf>
    <xf numFmtId="10" fontId="5" fillId="34" borderId="23" xfId="55" applyNumberFormat="1" applyFont="1" applyFill="1" applyBorder="1" applyAlignment="1">
      <alignment horizontal="center" vertical="center" wrapText="1"/>
      <protection/>
    </xf>
    <xf numFmtId="0" fontId="2" fillId="0" borderId="21" xfId="55" applyBorder="1" applyAlignment="1">
      <alignment horizontal="center" vertical="center" wrapText="1"/>
      <protection/>
    </xf>
    <xf numFmtId="0" fontId="2" fillId="0" borderId="25" xfId="55" applyBorder="1">
      <alignment/>
      <protection/>
    </xf>
    <xf numFmtId="0" fontId="2" fillId="0" borderId="26" xfId="55" applyFill="1" applyBorder="1" applyAlignment="1">
      <alignment/>
      <protection/>
    </xf>
    <xf numFmtId="0" fontId="6" fillId="0" borderId="29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textRotation="90" wrapText="1"/>
      <protection/>
    </xf>
    <xf numFmtId="0" fontId="5" fillId="0" borderId="30" xfId="55" applyFont="1" applyBorder="1" applyAlignment="1">
      <alignment horizontal="center" vertical="center" textRotation="90" wrapText="1"/>
      <protection/>
    </xf>
    <xf numFmtId="0" fontId="5" fillId="0" borderId="27" xfId="55" applyFont="1" applyBorder="1" applyAlignment="1">
      <alignment horizontal="center" vertical="center" textRotation="90" wrapText="1"/>
      <protection/>
    </xf>
    <xf numFmtId="0" fontId="8" fillId="35" borderId="31" xfId="55" applyFont="1" applyFill="1" applyBorder="1" applyAlignment="1">
      <alignment horizontal="center" vertical="center" wrapText="1"/>
      <protection/>
    </xf>
    <xf numFmtId="0" fontId="2" fillId="0" borderId="32" xfId="55" applyBorder="1" applyAlignment="1">
      <alignment horizontal="center" vertical="center" wrapText="1"/>
      <protection/>
    </xf>
    <xf numFmtId="0" fontId="2" fillId="0" borderId="24" xfId="55" applyBorder="1" applyAlignment="1">
      <alignment horizontal="center" vertical="center" wrapText="1"/>
      <protection/>
    </xf>
    <xf numFmtId="0" fontId="6" fillId="0" borderId="33" xfId="55" applyFont="1" applyBorder="1" applyAlignment="1">
      <alignment wrapText="1"/>
      <protection/>
    </xf>
    <xf numFmtId="0" fontId="2" fillId="0" borderId="33" xfId="55" applyBorder="1" applyAlignment="1">
      <alignment wrapText="1"/>
      <protection/>
    </xf>
    <xf numFmtId="0" fontId="8" fillId="34" borderId="34" xfId="55" applyFont="1" applyFill="1" applyBorder="1" applyAlignment="1">
      <alignment horizontal="center" vertical="center" wrapText="1"/>
      <protection/>
    </xf>
    <xf numFmtId="0" fontId="8" fillId="34" borderId="35" xfId="55" applyFont="1" applyFill="1" applyBorder="1" applyAlignment="1">
      <alignment horizontal="center" vertical="center" wrapText="1"/>
      <protection/>
    </xf>
    <xf numFmtId="0" fontId="2" fillId="0" borderId="35" xfId="55" applyBorder="1" applyAlignment="1">
      <alignment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3" fontId="11" fillId="36" borderId="20" xfId="55" applyNumberFormat="1" applyFont="1" applyFill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16" fillId="35" borderId="31" xfId="55" applyFont="1" applyFill="1" applyBorder="1" applyAlignment="1">
      <alignment horizontal="center" vertical="center" wrapText="1"/>
      <protection/>
    </xf>
    <xf numFmtId="0" fontId="16" fillId="35" borderId="32" xfId="55" applyFont="1" applyFill="1" applyBorder="1" applyAlignment="1">
      <alignment horizontal="center" vertical="center" wrapText="1"/>
      <protection/>
    </xf>
    <xf numFmtId="0" fontId="15" fillId="0" borderId="32" xfId="55" applyFont="1" applyBorder="1" applyAlignment="1">
      <alignment horizontal="center" vertical="center" wrapText="1"/>
      <protection/>
    </xf>
    <xf numFmtId="0" fontId="15" fillId="0" borderId="32" xfId="55" applyFont="1" applyBorder="1" applyAlignment="1">
      <alignment wrapText="1"/>
      <protection/>
    </xf>
    <xf numFmtId="0" fontId="15" fillId="0" borderId="24" xfId="55" applyFont="1" applyBorder="1" applyAlignment="1">
      <alignment wrapText="1"/>
      <protection/>
    </xf>
    <xf numFmtId="0" fontId="16" fillId="38" borderId="36" xfId="55" applyFont="1" applyFill="1" applyBorder="1" applyAlignment="1">
      <alignment horizontal="center" wrapText="1"/>
      <protection/>
    </xf>
    <xf numFmtId="0" fontId="2" fillId="38" borderId="36" xfId="55" applyFill="1" applyBorder="1" applyAlignment="1">
      <alignment wrapText="1"/>
      <protection/>
    </xf>
    <xf numFmtId="0" fontId="10" fillId="0" borderId="29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14" fillId="35" borderId="22" xfId="55" applyFont="1" applyFill="1" applyBorder="1" applyAlignment="1">
      <alignment horizontal="center" vertical="center" wrapText="1"/>
      <protection/>
    </xf>
    <xf numFmtId="0" fontId="14" fillId="35" borderId="33" xfId="55" applyFont="1" applyFill="1" applyBorder="1" applyAlignment="1">
      <alignment horizontal="center" vertical="center" wrapText="1"/>
      <protection/>
    </xf>
    <xf numFmtId="0" fontId="2" fillId="0" borderId="33" xfId="55" applyFont="1" applyBorder="1" applyAlignment="1">
      <alignment wrapText="1"/>
      <protection/>
    </xf>
    <xf numFmtId="0" fontId="2" fillId="0" borderId="37" xfId="55" applyFont="1" applyBorder="1" applyAlignment="1">
      <alignment wrapText="1"/>
      <protection/>
    </xf>
    <xf numFmtId="0" fontId="11" fillId="35" borderId="17" xfId="55" applyFont="1" applyFill="1" applyBorder="1" applyAlignment="1">
      <alignment wrapText="1"/>
      <protection/>
    </xf>
    <xf numFmtId="0" fontId="5" fillId="35" borderId="30" xfId="55" applyFont="1" applyFill="1" applyBorder="1" applyAlignment="1">
      <alignment wrapText="1"/>
      <protection/>
    </xf>
    <xf numFmtId="0" fontId="5" fillId="35" borderId="27" xfId="55" applyFont="1" applyFill="1" applyBorder="1" applyAlignment="1">
      <alignment wrapText="1"/>
      <protection/>
    </xf>
    <xf numFmtId="0" fontId="3" fillId="35" borderId="34" xfId="55" applyFont="1" applyFill="1" applyBorder="1" applyAlignment="1">
      <alignment wrapText="1"/>
      <protection/>
    </xf>
    <xf numFmtId="0" fontId="17" fillId="0" borderId="38" xfId="55" applyFont="1" applyBorder="1" applyAlignment="1">
      <alignment wrapText="1"/>
      <protection/>
    </xf>
    <xf numFmtId="0" fontId="17" fillId="0" borderId="20" xfId="55" applyFont="1" applyBorder="1" applyAlignment="1">
      <alignment wrapText="1"/>
      <protection/>
    </xf>
    <xf numFmtId="0" fontId="17" fillId="0" borderId="21" xfId="55" applyFont="1" applyBorder="1" applyAlignment="1">
      <alignment wrapText="1"/>
      <protection/>
    </xf>
    <xf numFmtId="0" fontId="8" fillId="34" borderId="31" xfId="55" applyFont="1" applyFill="1" applyBorder="1" applyAlignment="1">
      <alignment horizontal="center" vertical="center" wrapText="1"/>
      <protection/>
    </xf>
    <xf numFmtId="0" fontId="8" fillId="34" borderId="24" xfId="55" applyFont="1" applyFill="1" applyBorder="1" applyAlignment="1">
      <alignment horizontal="center" vertical="center" wrapText="1"/>
      <protection/>
    </xf>
    <xf numFmtId="0" fontId="2" fillId="0" borderId="21" xfId="55" applyBorder="1" applyAlignment="1">
      <alignment horizontal="center" vertical="center" wrapText="1"/>
      <protection/>
    </xf>
    <xf numFmtId="0" fontId="8" fillId="35" borderId="22" xfId="55" applyFont="1" applyFill="1" applyBorder="1" applyAlignment="1">
      <alignment horizontal="center" vertical="center" wrapText="1"/>
      <protection/>
    </xf>
    <xf numFmtId="0" fontId="8" fillId="35" borderId="33" xfId="55" applyFont="1" applyFill="1" applyBorder="1" applyAlignment="1">
      <alignment horizontal="center" vertical="center" wrapText="1"/>
      <protection/>
    </xf>
    <xf numFmtId="0" fontId="2" fillId="0" borderId="37" xfId="55" applyBorder="1" applyAlignment="1">
      <alignment wrapText="1"/>
      <protection/>
    </xf>
    <xf numFmtId="0" fontId="8" fillId="35" borderId="32" xfId="55" applyFont="1" applyFill="1" applyBorder="1" applyAlignment="1">
      <alignment horizontal="center" vertical="center" wrapText="1"/>
      <protection/>
    </xf>
    <xf numFmtId="0" fontId="2" fillId="0" borderId="32" xfId="55" applyBorder="1" applyAlignment="1">
      <alignment wrapText="1"/>
      <protection/>
    </xf>
    <xf numFmtId="0" fontId="2" fillId="0" borderId="24" xfId="55" applyBorder="1" applyAlignment="1">
      <alignment wrapText="1"/>
      <protection/>
    </xf>
    <xf numFmtId="0" fontId="8" fillId="0" borderId="29" xfId="55" applyFont="1" applyBorder="1" applyAlignment="1">
      <alignment horizontal="center" vertical="center" wrapText="1"/>
      <protection/>
    </xf>
    <xf numFmtId="0" fontId="4" fillId="35" borderId="22" xfId="55" applyFont="1" applyFill="1" applyBorder="1" applyAlignment="1">
      <alignment wrapText="1"/>
      <protection/>
    </xf>
    <xf numFmtId="0" fontId="4" fillId="35" borderId="37" xfId="55" applyFont="1" applyFill="1" applyBorder="1" applyAlignment="1">
      <alignment wrapText="1"/>
      <protection/>
    </xf>
    <xf numFmtId="0" fontId="4" fillId="35" borderId="39" xfId="55" applyFont="1" applyFill="1" applyBorder="1" applyAlignment="1">
      <alignment wrapText="1"/>
      <protection/>
    </xf>
    <xf numFmtId="0" fontId="4" fillId="35" borderId="40" xfId="55" applyFont="1" applyFill="1" applyBorder="1" applyAlignment="1">
      <alignment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30" xfId="55" applyFont="1" applyBorder="1" applyAlignment="1">
      <alignment horizontal="center" vertical="center" wrapText="1"/>
      <protection/>
    </xf>
    <xf numFmtId="0" fontId="8" fillId="35" borderId="41" xfId="55" applyFont="1" applyFill="1" applyBorder="1" applyAlignment="1">
      <alignment horizontal="center" vertical="center" wrapText="1"/>
      <protection/>
    </xf>
    <xf numFmtId="0" fontId="2" fillId="0" borderId="42" xfId="55" applyBorder="1" applyAlignment="1">
      <alignment horizontal="center" vertical="center" wrapText="1"/>
      <protection/>
    </xf>
    <xf numFmtId="0" fontId="2" fillId="0" borderId="43" xfId="55" applyBorder="1" applyAlignment="1">
      <alignment horizontal="center" vertical="center" wrapText="1"/>
      <protection/>
    </xf>
    <xf numFmtId="0" fontId="2" fillId="0" borderId="33" xfId="55" applyBorder="1" applyAlignment="1">
      <alignment horizontal="center" vertical="center" wrapText="1"/>
      <protection/>
    </xf>
    <xf numFmtId="0" fontId="2" fillId="0" borderId="37" xfId="55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="120" zoomScaleNormal="120" zoomScalePageLayoutView="0" workbookViewId="0" topLeftCell="C333">
      <selection activeCell="R346" sqref="R346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7.8515625" style="1" customWidth="1"/>
    <col min="4" max="4" width="7.140625" style="1" customWidth="1"/>
    <col min="5" max="5" width="5.421875" style="1" customWidth="1"/>
    <col min="6" max="6" width="7.140625" style="1" customWidth="1"/>
    <col min="7" max="7" width="6.00390625" style="1" customWidth="1"/>
    <col min="8" max="8" width="7.140625" style="1" customWidth="1"/>
    <col min="9" max="9" width="6.140625" style="1" customWidth="1"/>
    <col min="10" max="10" width="7.00390625" style="1" customWidth="1"/>
    <col min="11" max="11" width="5.140625" style="1" customWidth="1"/>
    <col min="12" max="12" width="7.140625" style="1" customWidth="1"/>
    <col min="13" max="13" width="5.57421875" style="1" customWidth="1"/>
    <col min="14" max="14" width="7.140625" style="1" customWidth="1"/>
    <col min="15" max="15" width="5.7109375" style="1" customWidth="1"/>
    <col min="16" max="16" width="7.28125" style="1" customWidth="1"/>
    <col min="17" max="17" width="5.7109375" style="1" customWidth="1"/>
    <col min="18" max="18" width="7.28125" style="1" customWidth="1"/>
    <col min="19" max="19" width="6.00390625" style="1" customWidth="1"/>
    <col min="20" max="20" width="7.28125" style="1" customWidth="1"/>
    <col min="21" max="21" width="6.00390625" style="1" bestFit="1" customWidth="1"/>
    <col min="22" max="22" width="7.00390625" style="1" customWidth="1"/>
    <col min="23" max="23" width="5.7109375" style="1" customWidth="1"/>
    <col min="24" max="24" width="7.00390625" style="1" customWidth="1"/>
    <col min="25" max="25" width="5.7109375" style="1" customWidth="1"/>
    <col min="26" max="26" width="7.28125" style="1" customWidth="1"/>
    <col min="27" max="27" width="5.8515625" style="1" bestFit="1" customWidth="1"/>
    <col min="28" max="28" width="8.8515625" style="1" customWidth="1"/>
    <col min="29" max="29" width="5.7109375" style="1" customWidth="1"/>
    <col min="30" max="30" width="7.57421875" style="1" customWidth="1"/>
    <col min="31" max="31" width="7.7109375" style="1" customWidth="1"/>
    <col min="32" max="32" width="12.00390625" style="1" bestFit="1" customWidth="1"/>
    <col min="33" max="16384" width="9.140625" style="1" customWidth="1"/>
  </cols>
  <sheetData>
    <row r="1" spans="1:29" ht="17.25" thickBot="1" thickTop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4:14" ht="14.25" thickBot="1" thickTop="1">
      <c r="D2" s="45"/>
      <c r="F2" s="45"/>
      <c r="H2" s="45"/>
      <c r="J2" s="45"/>
      <c r="L2" s="45"/>
      <c r="N2" s="45"/>
    </row>
    <row r="3" spans="1:29" ht="13.5" thickBot="1">
      <c r="A3" s="78" t="s">
        <v>34</v>
      </c>
      <c r="B3" s="102" t="s">
        <v>33</v>
      </c>
      <c r="C3" s="125"/>
      <c r="D3" s="119" t="s">
        <v>62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121"/>
      <c r="AB3" s="126"/>
      <c r="AC3" s="127"/>
    </row>
    <row r="4" spans="1:29" ht="13.5" thickBot="1">
      <c r="A4" s="78"/>
      <c r="B4" s="103"/>
      <c r="C4" s="78"/>
      <c r="D4" s="90" t="s">
        <v>29</v>
      </c>
      <c r="E4" s="91"/>
      <c r="F4" s="90" t="s">
        <v>28</v>
      </c>
      <c r="G4" s="91"/>
      <c r="H4" s="90" t="s">
        <v>27</v>
      </c>
      <c r="I4" s="91"/>
      <c r="J4" s="90" t="s">
        <v>26</v>
      </c>
      <c r="K4" s="91"/>
      <c r="L4" s="90" t="s">
        <v>25</v>
      </c>
      <c r="M4" s="91"/>
      <c r="N4" s="90" t="s">
        <v>24</v>
      </c>
      <c r="O4" s="91"/>
      <c r="P4" s="90" t="s">
        <v>23</v>
      </c>
      <c r="Q4" s="91"/>
      <c r="R4" s="90" t="s">
        <v>22</v>
      </c>
      <c r="S4" s="91"/>
      <c r="T4" s="90" t="s">
        <v>21</v>
      </c>
      <c r="U4" s="91"/>
      <c r="V4" s="90" t="s">
        <v>20</v>
      </c>
      <c r="W4" s="91"/>
      <c r="X4" s="90" t="s">
        <v>19</v>
      </c>
      <c r="Y4" s="91"/>
      <c r="Z4" s="116" t="s">
        <v>18</v>
      </c>
      <c r="AA4" s="117"/>
      <c r="AB4" s="128"/>
      <c r="AC4" s="129"/>
    </row>
    <row r="5" spans="1:29" ht="14.25" thickBot="1" thickTop="1">
      <c r="A5" s="52"/>
      <c r="B5" s="51"/>
      <c r="C5" s="132" t="s">
        <v>17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  <c r="AB5" s="77"/>
      <c r="AC5" s="76"/>
    </row>
    <row r="6" spans="1:29" ht="13.5" thickBot="1">
      <c r="A6" s="45"/>
      <c r="B6" s="45"/>
      <c r="C6" s="45"/>
      <c r="D6" s="45"/>
      <c r="E6" s="45"/>
      <c r="F6" s="46"/>
      <c r="G6" s="46"/>
      <c r="H6" s="48"/>
      <c r="I6" s="47"/>
      <c r="J6" s="46"/>
      <c r="K6" s="46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88"/>
      <c r="AC6" s="88"/>
    </row>
    <row r="7" spans="1:29" ht="16.5" thickBot="1" thickTop="1">
      <c r="A7" s="78" t="s">
        <v>15</v>
      </c>
      <c r="B7" s="79" t="s">
        <v>14</v>
      </c>
      <c r="C7" s="44"/>
      <c r="D7" s="43">
        <v>366705</v>
      </c>
      <c r="E7" s="42" t="s">
        <v>2</v>
      </c>
      <c r="F7" s="43">
        <v>365232</v>
      </c>
      <c r="G7" s="42" t="s">
        <v>2</v>
      </c>
      <c r="H7" s="43">
        <v>357281</v>
      </c>
      <c r="I7" s="42" t="s">
        <v>2</v>
      </c>
      <c r="J7" s="43">
        <v>348615</v>
      </c>
      <c r="K7" s="42" t="s">
        <v>2</v>
      </c>
      <c r="L7" s="43">
        <v>344633</v>
      </c>
      <c r="M7" s="42" t="s">
        <v>2</v>
      </c>
      <c r="N7" s="43">
        <v>341221</v>
      </c>
      <c r="O7" s="42" t="s">
        <v>2</v>
      </c>
      <c r="P7" s="43">
        <v>340809</v>
      </c>
      <c r="Q7" s="42" t="s">
        <v>2</v>
      </c>
      <c r="R7" s="43">
        <v>338111</v>
      </c>
      <c r="S7" s="42" t="s">
        <v>2</v>
      </c>
      <c r="T7" s="43">
        <v>334650</v>
      </c>
      <c r="U7" s="42" t="s">
        <v>2</v>
      </c>
      <c r="V7" s="43">
        <v>332897</v>
      </c>
      <c r="W7" s="42" t="s">
        <v>2</v>
      </c>
      <c r="X7" s="43">
        <v>335772</v>
      </c>
      <c r="Y7" s="42" t="s">
        <v>2</v>
      </c>
      <c r="Z7" s="41">
        <v>338643</v>
      </c>
      <c r="AA7" s="24" t="s">
        <v>2</v>
      </c>
      <c r="AB7" s="75"/>
      <c r="AC7" s="74"/>
    </row>
    <row r="8" spans="1:28" ht="40.5" thickBot="1" thickTop="1">
      <c r="A8" s="78"/>
      <c r="B8" s="80"/>
      <c r="C8" s="33" t="s">
        <v>1</v>
      </c>
      <c r="D8" s="63">
        <v>-865</v>
      </c>
      <c r="E8" s="8">
        <f>D8/367570</f>
        <v>-0.002353293250265256</v>
      </c>
      <c r="F8" s="63">
        <f>F7-D7</f>
        <v>-1473</v>
      </c>
      <c r="G8" s="8">
        <f>F8/D7</f>
        <v>-0.0040168527835726265</v>
      </c>
      <c r="H8" s="63">
        <f>H7-F7</f>
        <v>-7951</v>
      </c>
      <c r="I8" s="8">
        <f>H8/F7</f>
        <v>-0.021769724449117272</v>
      </c>
      <c r="J8" s="63">
        <f>J7-H7</f>
        <v>-8666</v>
      </c>
      <c r="K8" s="8">
        <f>J8/H7</f>
        <v>-0.02425541800431593</v>
      </c>
      <c r="L8" s="63">
        <f>L7-J7</f>
        <v>-3982</v>
      </c>
      <c r="M8" s="8">
        <f>L8/J7</f>
        <v>-0.011422342698965908</v>
      </c>
      <c r="N8" s="63">
        <f>N7-L7</f>
        <v>-3412</v>
      </c>
      <c r="O8" s="8">
        <f>N8/L7</f>
        <v>-0.009900386788264617</v>
      </c>
      <c r="P8" s="63">
        <f>P7-N7</f>
        <v>-412</v>
      </c>
      <c r="Q8" s="8">
        <f>P8/N7</f>
        <v>-0.001207428616644345</v>
      </c>
      <c r="R8" s="63">
        <f>R7-P7</f>
        <v>-2698</v>
      </c>
      <c r="S8" s="8">
        <f>R8/P7</f>
        <v>-0.007916457605286245</v>
      </c>
      <c r="T8" s="63">
        <f>T7-R7</f>
        <v>-3461</v>
      </c>
      <c r="U8" s="8">
        <f>T8/R7</f>
        <v>-0.01023628335073393</v>
      </c>
      <c r="V8" s="63">
        <f>V7-T7</f>
        <v>-1753</v>
      </c>
      <c r="W8" s="8">
        <f>V8/T7</f>
        <v>-0.005238308680711191</v>
      </c>
      <c r="X8" s="63">
        <f>X7-V7</f>
        <v>2875</v>
      </c>
      <c r="Y8" s="8">
        <f>X8/V7</f>
        <v>0.008636304923144395</v>
      </c>
      <c r="Z8" s="62">
        <f>Z7-X7</f>
        <v>2871</v>
      </c>
      <c r="AA8" s="58">
        <f>Z8/X7</f>
        <v>0.00855044494478396</v>
      </c>
      <c r="AB8" s="41">
        <f>(D7+F7+H7+J7+L7+N7+P7+R7+T7+V7+X7+Z7)/12</f>
        <v>345380.75</v>
      </c>
    </row>
    <row r="9" spans="1:28" ht="49.5" thickBot="1">
      <c r="A9" s="78"/>
      <c r="B9" s="81"/>
      <c r="C9" s="5" t="s">
        <v>0</v>
      </c>
      <c r="D9" s="61"/>
      <c r="E9" s="3"/>
      <c r="F9" s="61"/>
      <c r="G9" s="3"/>
      <c r="H9" s="61"/>
      <c r="I9" s="3"/>
      <c r="J9" s="61"/>
      <c r="K9" s="3"/>
      <c r="L9" s="60"/>
      <c r="M9" s="3"/>
      <c r="N9" s="60"/>
      <c r="O9" s="3"/>
      <c r="P9" s="60"/>
      <c r="Q9" s="3"/>
      <c r="R9" s="60"/>
      <c r="S9" s="3"/>
      <c r="T9" s="60"/>
      <c r="U9" s="3"/>
      <c r="V9" s="60"/>
      <c r="W9" s="3"/>
      <c r="X9" s="60"/>
      <c r="Y9" s="3"/>
      <c r="Z9" s="59"/>
      <c r="AA9" s="58"/>
      <c r="AB9" s="54"/>
    </row>
    <row r="10" spans="1:29" ht="16.5" thickBot="1" thickTop="1">
      <c r="A10" s="130" t="s">
        <v>13</v>
      </c>
      <c r="B10" s="79" t="s">
        <v>12</v>
      </c>
      <c r="C10" s="44"/>
      <c r="D10" s="70">
        <v>9183</v>
      </c>
      <c r="E10" s="15" t="s">
        <v>2</v>
      </c>
      <c r="F10" s="70">
        <v>7656</v>
      </c>
      <c r="G10" s="15" t="s">
        <v>2</v>
      </c>
      <c r="H10" s="70">
        <v>6303</v>
      </c>
      <c r="I10" s="15" t="s">
        <v>2</v>
      </c>
      <c r="J10" s="70">
        <v>5863</v>
      </c>
      <c r="K10" s="15" t="s">
        <v>2</v>
      </c>
      <c r="L10" s="70">
        <v>5303</v>
      </c>
      <c r="M10" s="15" t="s">
        <v>2</v>
      </c>
      <c r="N10" s="70">
        <v>7985</v>
      </c>
      <c r="O10" s="15" t="s">
        <v>2</v>
      </c>
      <c r="P10" s="70">
        <v>10361</v>
      </c>
      <c r="Q10" s="15" t="s">
        <v>2</v>
      </c>
      <c r="R10" s="70">
        <v>7081</v>
      </c>
      <c r="S10" s="15" t="s">
        <v>2</v>
      </c>
      <c r="T10" s="70">
        <v>8528</v>
      </c>
      <c r="U10" s="15" t="s">
        <v>2</v>
      </c>
      <c r="V10" s="70">
        <v>8594</v>
      </c>
      <c r="W10" s="15" t="s">
        <v>2</v>
      </c>
      <c r="X10" s="70">
        <v>10633</v>
      </c>
      <c r="Y10" s="15" t="s">
        <v>2</v>
      </c>
      <c r="Z10" s="69">
        <v>10732</v>
      </c>
      <c r="AA10" s="24" t="s">
        <v>2</v>
      </c>
      <c r="AB10" s="72">
        <f>D10+F10+H10+J10+L10+N10+P10+R10+T10+V10+X10+Z10</f>
        <v>98222</v>
      </c>
      <c r="AC10" s="72"/>
    </row>
    <row r="11" spans="1:28" ht="40.5" thickBot="1" thickTop="1">
      <c r="A11" s="131"/>
      <c r="B11" s="80"/>
      <c r="C11" s="33" t="s">
        <v>1</v>
      </c>
      <c r="D11" s="63">
        <v>1943</v>
      </c>
      <c r="E11" s="8">
        <f>D11/7240</f>
        <v>0.26837016574585637</v>
      </c>
      <c r="F11" s="63">
        <f>F10-D10</f>
        <v>-1527</v>
      </c>
      <c r="G11" s="8">
        <f>F11/D10</f>
        <v>-0.16628552760535772</v>
      </c>
      <c r="H11" s="63">
        <f>H10-F10</f>
        <v>-1353</v>
      </c>
      <c r="I11" s="8">
        <f>H11/F10</f>
        <v>-0.17672413793103448</v>
      </c>
      <c r="J11" s="63">
        <f>J10-H10</f>
        <v>-440</v>
      </c>
      <c r="K11" s="8">
        <f>J11/H10</f>
        <v>-0.06980802792321117</v>
      </c>
      <c r="L11" s="63">
        <f>L10-J10</f>
        <v>-560</v>
      </c>
      <c r="M11" s="8">
        <f>L11/J10</f>
        <v>-0.09551424185570527</v>
      </c>
      <c r="N11" s="63">
        <f>N10-L10</f>
        <v>2682</v>
      </c>
      <c r="O11" s="8">
        <f>N11/L10</f>
        <v>0.5057514614369225</v>
      </c>
      <c r="P11" s="63">
        <f>P10-N10</f>
        <v>2376</v>
      </c>
      <c r="Q11" s="8">
        <f>P11/N10</f>
        <v>0.29755792110206636</v>
      </c>
      <c r="R11" s="63">
        <f>R10-P10</f>
        <v>-3280</v>
      </c>
      <c r="S11" s="8">
        <f>R11/P10</f>
        <v>-0.3165717594826754</v>
      </c>
      <c r="T11" s="63">
        <f>T10-R10</f>
        <v>1447</v>
      </c>
      <c r="U11" s="8">
        <f>T11/R10</f>
        <v>0.2043496681259709</v>
      </c>
      <c r="V11" s="63">
        <f>V10-T10</f>
        <v>66</v>
      </c>
      <c r="W11" s="8">
        <f>V11/T10</f>
        <v>0.00773921200750469</v>
      </c>
      <c r="X11" s="63">
        <f>X10-V10</f>
        <v>2039</v>
      </c>
      <c r="Y11" s="8">
        <f>X11/V10</f>
        <v>0.23725855247847336</v>
      </c>
      <c r="Z11" s="62">
        <f>Z10-X10</f>
        <v>99</v>
      </c>
      <c r="AA11" s="58">
        <f>Z11/X10</f>
        <v>0.009310636697075143</v>
      </c>
      <c r="AB11" s="54"/>
    </row>
    <row r="12" spans="1:28" ht="49.5" thickBot="1">
      <c r="A12" s="103"/>
      <c r="B12" s="81"/>
      <c r="C12" s="5" t="s">
        <v>0</v>
      </c>
      <c r="D12" s="61"/>
      <c r="E12" s="3"/>
      <c r="F12" s="61"/>
      <c r="G12" s="3"/>
      <c r="H12" s="61"/>
      <c r="I12" s="3"/>
      <c r="J12" s="61"/>
      <c r="K12" s="3"/>
      <c r="L12" s="60"/>
      <c r="M12" s="3"/>
      <c r="N12" s="60"/>
      <c r="O12" s="3"/>
      <c r="P12" s="60"/>
      <c r="Q12" s="3"/>
      <c r="R12" s="60"/>
      <c r="S12" s="3"/>
      <c r="T12" s="60"/>
      <c r="U12" s="3"/>
      <c r="V12" s="60"/>
      <c r="W12" s="3"/>
      <c r="X12" s="60"/>
      <c r="Y12" s="3"/>
      <c r="Z12" s="59"/>
      <c r="AA12" s="58"/>
      <c r="AB12" s="54"/>
    </row>
    <row r="13" spans="1:29" ht="16.5" thickBot="1" thickTop="1">
      <c r="A13" s="78" t="s">
        <v>11</v>
      </c>
      <c r="B13" s="79" t="s">
        <v>10</v>
      </c>
      <c r="C13" s="26"/>
      <c r="D13" s="66">
        <v>4891</v>
      </c>
      <c r="E13" s="15" t="s">
        <v>2</v>
      </c>
      <c r="F13" s="66">
        <v>4497</v>
      </c>
      <c r="G13" s="15" t="s">
        <v>2</v>
      </c>
      <c r="H13" s="66">
        <v>5829</v>
      </c>
      <c r="I13" s="15" t="s">
        <v>2</v>
      </c>
      <c r="J13" s="66">
        <v>7160</v>
      </c>
      <c r="K13" s="15" t="s">
        <v>2</v>
      </c>
      <c r="L13" s="66">
        <v>4900</v>
      </c>
      <c r="M13" s="15" t="s">
        <v>2</v>
      </c>
      <c r="N13" s="66">
        <v>6409</v>
      </c>
      <c r="O13" s="15" t="s">
        <v>2</v>
      </c>
      <c r="P13" s="66">
        <v>5576</v>
      </c>
      <c r="Q13" s="15" t="s">
        <v>2</v>
      </c>
      <c r="R13" s="66">
        <v>3687</v>
      </c>
      <c r="S13" s="15" t="s">
        <v>2</v>
      </c>
      <c r="T13" s="66">
        <v>6194</v>
      </c>
      <c r="U13" s="15" t="s">
        <v>2</v>
      </c>
      <c r="V13" s="66">
        <v>3951</v>
      </c>
      <c r="W13" s="15" t="s">
        <v>2</v>
      </c>
      <c r="X13" s="66">
        <v>3955</v>
      </c>
      <c r="Y13" s="15" t="s">
        <v>2</v>
      </c>
      <c r="Z13" s="65">
        <v>3175</v>
      </c>
      <c r="AA13" s="24" t="s">
        <v>2</v>
      </c>
      <c r="AB13" s="72">
        <f>D13+F13+H13+J13+L13+N13+P13+R13+T13+V13+X13+Z13</f>
        <v>60224</v>
      </c>
      <c r="AC13" s="72"/>
    </row>
    <row r="14" spans="1:28" ht="40.5" thickBot="1" thickTop="1">
      <c r="A14" s="78"/>
      <c r="B14" s="80"/>
      <c r="C14" s="12" t="s">
        <v>1</v>
      </c>
      <c r="D14" s="63">
        <v>666</v>
      </c>
      <c r="E14" s="8">
        <f>D14/4225</f>
        <v>0.15763313609467455</v>
      </c>
      <c r="F14" s="63">
        <f>F13-D13</f>
        <v>-394</v>
      </c>
      <c r="G14" s="8">
        <f>F14/D13</f>
        <v>-0.0805561234921284</v>
      </c>
      <c r="H14" s="63">
        <f>H13-F13</f>
        <v>1332</v>
      </c>
      <c r="I14" s="8">
        <f>H14/F13</f>
        <v>0.2961974649766511</v>
      </c>
      <c r="J14" s="63">
        <f>J13-H13</f>
        <v>1331</v>
      </c>
      <c r="K14" s="8">
        <f>J14/H13</f>
        <v>0.22834105335392005</v>
      </c>
      <c r="L14" s="63">
        <f>L13-J13</f>
        <v>-2260</v>
      </c>
      <c r="M14" s="8">
        <f>L14/J13</f>
        <v>-0.31564245810055863</v>
      </c>
      <c r="N14" s="63">
        <f>N13-L13</f>
        <v>1509</v>
      </c>
      <c r="O14" s="8">
        <f>N14/L13</f>
        <v>0.30795918367346936</v>
      </c>
      <c r="P14" s="63">
        <f>P13-N13</f>
        <v>-833</v>
      </c>
      <c r="Q14" s="8">
        <f>P14/N13</f>
        <v>-0.129973474801061</v>
      </c>
      <c r="R14" s="63">
        <f>R13-P13</f>
        <v>-1889</v>
      </c>
      <c r="S14" s="8">
        <f>R14/P13</f>
        <v>-0.33877331420373025</v>
      </c>
      <c r="T14" s="63">
        <f>T13-R13</f>
        <v>2507</v>
      </c>
      <c r="U14" s="8">
        <f>T14/R13</f>
        <v>0.6799566042853268</v>
      </c>
      <c r="V14" s="63">
        <f>V13-T13</f>
        <v>-2243</v>
      </c>
      <c r="W14" s="8">
        <f>V14/T13</f>
        <v>-0.3621246367452373</v>
      </c>
      <c r="X14" s="63">
        <f>X13-V13</f>
        <v>4</v>
      </c>
      <c r="Y14" s="8">
        <f>X14/V13</f>
        <v>0.0010124019235636548</v>
      </c>
      <c r="Z14" s="62">
        <f>Z13-X13</f>
        <v>-780</v>
      </c>
      <c r="AA14" s="58">
        <f>Z14/X13</f>
        <v>-0.1972187104930468</v>
      </c>
      <c r="AB14" s="54"/>
    </row>
    <row r="15" spans="1:28" ht="49.5" thickBot="1">
      <c r="A15" s="78"/>
      <c r="B15" s="81"/>
      <c r="C15" s="5" t="s">
        <v>0</v>
      </c>
      <c r="D15" s="61"/>
      <c r="E15" s="3"/>
      <c r="F15" s="61"/>
      <c r="G15" s="3"/>
      <c r="H15" s="61"/>
      <c r="I15" s="3"/>
      <c r="J15" s="61"/>
      <c r="K15" s="3"/>
      <c r="L15" s="60"/>
      <c r="M15" s="3"/>
      <c r="N15" s="60"/>
      <c r="O15" s="3"/>
      <c r="P15" s="60"/>
      <c r="Q15" s="3"/>
      <c r="R15" s="60"/>
      <c r="S15" s="3"/>
      <c r="T15" s="60"/>
      <c r="U15" s="3"/>
      <c r="V15" s="60"/>
      <c r="W15" s="3"/>
      <c r="X15" s="60"/>
      <c r="Y15" s="3"/>
      <c r="Z15" s="59"/>
      <c r="AA15" s="58"/>
      <c r="AB15" s="54"/>
    </row>
    <row r="16" spans="1:29" ht="16.5" thickBot="1" thickTop="1">
      <c r="A16" s="78" t="s">
        <v>9</v>
      </c>
      <c r="B16" s="79" t="s">
        <v>8</v>
      </c>
      <c r="C16" s="26"/>
      <c r="D16" s="66">
        <v>1635</v>
      </c>
      <c r="E16" s="15" t="s">
        <v>2</v>
      </c>
      <c r="F16" s="66">
        <v>1854</v>
      </c>
      <c r="G16" s="15" t="s">
        <v>2</v>
      </c>
      <c r="H16" s="66">
        <v>1944</v>
      </c>
      <c r="I16" s="15" t="s">
        <v>2</v>
      </c>
      <c r="J16" s="66">
        <v>2679</v>
      </c>
      <c r="K16" s="15" t="s">
        <v>2</v>
      </c>
      <c r="L16" s="66">
        <v>2051</v>
      </c>
      <c r="M16" s="15" t="s">
        <v>2</v>
      </c>
      <c r="N16" s="66">
        <v>2576</v>
      </c>
      <c r="O16" s="15" t="s">
        <v>2</v>
      </c>
      <c r="P16" s="66">
        <v>2052</v>
      </c>
      <c r="Q16" s="15" t="s">
        <v>2</v>
      </c>
      <c r="R16" s="66">
        <v>1517</v>
      </c>
      <c r="S16" s="15" t="s">
        <v>2</v>
      </c>
      <c r="T16" s="66">
        <v>2492</v>
      </c>
      <c r="U16" s="15" t="s">
        <v>2</v>
      </c>
      <c r="V16" s="66">
        <v>1915</v>
      </c>
      <c r="W16" s="15" t="s">
        <v>2</v>
      </c>
      <c r="X16" s="66">
        <v>1518</v>
      </c>
      <c r="Y16" s="15" t="s">
        <v>2</v>
      </c>
      <c r="Z16" s="65">
        <v>1135</v>
      </c>
      <c r="AA16" s="24" t="s">
        <v>2</v>
      </c>
      <c r="AB16" s="72">
        <f>D16+F16+H16+J16+L16+N16+P16+R16+T16+V16+X16+Z16</f>
        <v>23368</v>
      </c>
      <c r="AC16" s="72"/>
    </row>
    <row r="17" spans="1:28" ht="40.5" thickBot="1" thickTop="1">
      <c r="A17" s="78"/>
      <c r="B17" s="80"/>
      <c r="C17" s="12" t="s">
        <v>1</v>
      </c>
      <c r="D17" s="63">
        <v>110</v>
      </c>
      <c r="E17" s="8">
        <f>D17/1525</f>
        <v>0.07213114754098361</v>
      </c>
      <c r="F17" s="63">
        <f>F16-D16</f>
        <v>219</v>
      </c>
      <c r="G17" s="8">
        <f>F17/D16</f>
        <v>0.13394495412844037</v>
      </c>
      <c r="H17" s="63">
        <f>H16-F16</f>
        <v>90</v>
      </c>
      <c r="I17" s="8">
        <f>H17/F16</f>
        <v>0.04854368932038835</v>
      </c>
      <c r="J17" s="63">
        <f>J16-H16</f>
        <v>735</v>
      </c>
      <c r="K17" s="8">
        <f>J17/H16</f>
        <v>0.37808641975308643</v>
      </c>
      <c r="L17" s="63">
        <f>L16-J16</f>
        <v>-628</v>
      </c>
      <c r="M17" s="8">
        <f>L17/J16</f>
        <v>-0.23441582680104517</v>
      </c>
      <c r="N17" s="63">
        <f>N16-L16</f>
        <v>525</v>
      </c>
      <c r="O17" s="8">
        <f>N17/L16</f>
        <v>0.25597269624573377</v>
      </c>
      <c r="P17" s="63">
        <f>P16-N16</f>
        <v>-524</v>
      </c>
      <c r="Q17" s="8">
        <f>P17/N16</f>
        <v>-0.20341614906832298</v>
      </c>
      <c r="R17" s="63">
        <f>R16-P16</f>
        <v>-535</v>
      </c>
      <c r="S17" s="8">
        <f>R17/P16</f>
        <v>-0.26072124756335285</v>
      </c>
      <c r="T17" s="63">
        <f>T16-R16</f>
        <v>975</v>
      </c>
      <c r="U17" s="8">
        <f>T17/R16</f>
        <v>0.6427158866183257</v>
      </c>
      <c r="V17" s="63">
        <f>V16-T16</f>
        <v>-577</v>
      </c>
      <c r="W17" s="8">
        <f>V17/T16</f>
        <v>-0.23154093097913322</v>
      </c>
      <c r="X17" s="63">
        <f>X16-V16</f>
        <v>-397</v>
      </c>
      <c r="Y17" s="8">
        <f>X17/V16</f>
        <v>-0.2073107049608355</v>
      </c>
      <c r="Z17" s="62">
        <f>Z16-X16</f>
        <v>-383</v>
      </c>
      <c r="AA17" s="58">
        <f>Z17/X16</f>
        <v>-0.2523056653491436</v>
      </c>
      <c r="AB17" s="54"/>
    </row>
    <row r="18" spans="1:28" ht="49.5" thickBot="1">
      <c r="A18" s="78"/>
      <c r="B18" s="81"/>
      <c r="C18" s="5" t="s">
        <v>0</v>
      </c>
      <c r="D18" s="61"/>
      <c r="E18" s="3"/>
      <c r="F18" s="61"/>
      <c r="G18" s="3"/>
      <c r="H18" s="61"/>
      <c r="I18" s="3"/>
      <c r="J18" s="61"/>
      <c r="K18" s="3"/>
      <c r="L18" s="60"/>
      <c r="M18" s="3"/>
      <c r="N18" s="60"/>
      <c r="O18" s="3"/>
      <c r="P18" s="60"/>
      <c r="Q18" s="3"/>
      <c r="R18" s="60"/>
      <c r="S18" s="3"/>
      <c r="T18" s="60"/>
      <c r="U18" s="3"/>
      <c r="V18" s="60"/>
      <c r="W18" s="3"/>
      <c r="X18" s="60"/>
      <c r="Y18" s="3"/>
      <c r="Z18" s="59"/>
      <c r="AA18" s="58"/>
      <c r="AB18" s="54"/>
    </row>
    <row r="19" spans="1:29" ht="17.25" thickBot="1" thickTop="1">
      <c r="A19" s="78" t="s">
        <v>7</v>
      </c>
      <c r="B19" s="79" t="s">
        <v>6</v>
      </c>
      <c r="C19" s="26"/>
      <c r="D19" s="66">
        <v>2927</v>
      </c>
      <c r="E19" s="15" t="s">
        <v>2</v>
      </c>
      <c r="F19" s="66">
        <v>2895</v>
      </c>
      <c r="G19" s="15" t="s">
        <v>2</v>
      </c>
      <c r="H19" s="66">
        <v>3113</v>
      </c>
      <c r="I19" s="15" t="s">
        <v>2</v>
      </c>
      <c r="J19" s="66">
        <v>3804</v>
      </c>
      <c r="K19" s="15" t="s">
        <v>2</v>
      </c>
      <c r="L19" s="66">
        <v>900</v>
      </c>
      <c r="M19" s="15" t="s">
        <v>2</v>
      </c>
      <c r="N19" s="66">
        <v>1118</v>
      </c>
      <c r="O19" s="15" t="s">
        <v>2</v>
      </c>
      <c r="P19" s="66">
        <v>1316</v>
      </c>
      <c r="Q19" s="15" t="s">
        <v>2</v>
      </c>
      <c r="R19" s="66">
        <v>1485</v>
      </c>
      <c r="S19" s="15" t="s">
        <v>2</v>
      </c>
      <c r="T19" s="66">
        <v>3946</v>
      </c>
      <c r="U19" s="15" t="s">
        <v>2</v>
      </c>
      <c r="V19" s="66">
        <v>2790</v>
      </c>
      <c r="W19" s="15" t="s">
        <v>2</v>
      </c>
      <c r="X19" s="66">
        <v>1215</v>
      </c>
      <c r="Y19" s="15" t="s">
        <v>2</v>
      </c>
      <c r="Z19" s="65">
        <v>2124</v>
      </c>
      <c r="AA19" s="24" t="s">
        <v>2</v>
      </c>
      <c r="AB19" s="73">
        <f>D19+F19+H19+J19+L19+N19+P19+R19+T19+V19+X19+Z19</f>
        <v>27633</v>
      </c>
      <c r="AC19" s="72"/>
    </row>
    <row r="20" spans="1:28" ht="40.5" thickBot="1" thickTop="1">
      <c r="A20" s="78"/>
      <c r="B20" s="80"/>
      <c r="C20" s="12" t="s">
        <v>1</v>
      </c>
      <c r="D20" s="63">
        <v>624</v>
      </c>
      <c r="E20" s="8">
        <f>D20/2303</f>
        <v>0.27095093356491534</v>
      </c>
      <c r="F20" s="63">
        <f>F19-D19</f>
        <v>-32</v>
      </c>
      <c r="G20" s="8">
        <f>F20/D19</f>
        <v>-0.01093269559275709</v>
      </c>
      <c r="H20" s="63">
        <f>H19-F19</f>
        <v>218</v>
      </c>
      <c r="I20" s="8">
        <f>H20/F19</f>
        <v>0.07530224525043178</v>
      </c>
      <c r="J20" s="63">
        <f>J19-H19</f>
        <v>691</v>
      </c>
      <c r="K20" s="8">
        <f>J20/H19</f>
        <v>0.22197237391583682</v>
      </c>
      <c r="L20" s="63">
        <f>L19-J19</f>
        <v>-2904</v>
      </c>
      <c r="M20" s="8">
        <f>L20/J19</f>
        <v>-0.7634069400630915</v>
      </c>
      <c r="N20" s="63">
        <f>N19-L19</f>
        <v>218</v>
      </c>
      <c r="O20" s="8">
        <f>N20/L19</f>
        <v>0.24222222222222223</v>
      </c>
      <c r="P20" s="63">
        <f>P19-N19</f>
        <v>198</v>
      </c>
      <c r="Q20" s="8">
        <f>P20/N19</f>
        <v>0.1771019677996422</v>
      </c>
      <c r="R20" s="63">
        <f>R19-P19</f>
        <v>169</v>
      </c>
      <c r="S20" s="8">
        <f>R20/P19</f>
        <v>0.128419452887538</v>
      </c>
      <c r="T20" s="63">
        <f>T19-R19</f>
        <v>2461</v>
      </c>
      <c r="U20" s="8">
        <f>T20/R19</f>
        <v>1.6572390572390572</v>
      </c>
      <c r="V20" s="63">
        <f>V19-T19</f>
        <v>-1156</v>
      </c>
      <c r="W20" s="8">
        <f>V20/T19</f>
        <v>-0.29295489102889</v>
      </c>
      <c r="X20" s="63">
        <f>X19-V19</f>
        <v>-1575</v>
      </c>
      <c r="Y20" s="8">
        <f>X20/V19</f>
        <v>-0.5645161290322581</v>
      </c>
      <c r="Z20" s="62">
        <f>Z19-X19</f>
        <v>909</v>
      </c>
      <c r="AA20" s="58">
        <f>Z20/X19</f>
        <v>0.7481481481481481</v>
      </c>
      <c r="AB20" s="71"/>
    </row>
    <row r="21" spans="1:28" ht="49.5" thickBot="1">
      <c r="A21" s="78"/>
      <c r="B21" s="81"/>
      <c r="C21" s="5" t="s">
        <v>0</v>
      </c>
      <c r="D21" s="61"/>
      <c r="E21" s="3"/>
      <c r="F21" s="61"/>
      <c r="G21" s="3"/>
      <c r="H21" s="61"/>
      <c r="I21" s="3"/>
      <c r="J21" s="61"/>
      <c r="K21" s="3"/>
      <c r="L21" s="60"/>
      <c r="M21" s="3"/>
      <c r="N21" s="60"/>
      <c r="O21" s="3"/>
      <c r="P21" s="60"/>
      <c r="Q21" s="3"/>
      <c r="R21" s="60"/>
      <c r="S21" s="3"/>
      <c r="T21" s="60"/>
      <c r="U21" s="3"/>
      <c r="V21" s="60"/>
      <c r="W21" s="3"/>
      <c r="X21" s="60"/>
      <c r="Y21" s="3"/>
      <c r="Z21" s="59"/>
      <c r="AA21" s="58"/>
      <c r="AB21" s="54"/>
    </row>
    <row r="22" spans="1:28" ht="13.5" thickBot="1">
      <c r="A22" s="119" t="s">
        <v>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54"/>
    </row>
    <row r="23" spans="1:28" ht="15.75" thickBot="1">
      <c r="A23" s="78" t="s">
        <v>4</v>
      </c>
      <c r="B23" s="79" t="s">
        <v>3</v>
      </c>
      <c r="C23" s="17"/>
      <c r="D23" s="66">
        <v>5651</v>
      </c>
      <c r="E23" s="15" t="s">
        <v>2</v>
      </c>
      <c r="F23" s="66">
        <v>5895</v>
      </c>
      <c r="G23" s="15" t="s">
        <v>2</v>
      </c>
      <c r="H23" s="66">
        <v>6214</v>
      </c>
      <c r="I23" s="15" t="s">
        <v>2</v>
      </c>
      <c r="J23" s="66">
        <v>5712</v>
      </c>
      <c r="K23" s="15" t="s">
        <v>2</v>
      </c>
      <c r="L23" s="66">
        <v>5217</v>
      </c>
      <c r="M23" s="15" t="s">
        <v>2</v>
      </c>
      <c r="N23" s="66">
        <v>5176</v>
      </c>
      <c r="O23" s="15" t="s">
        <v>2</v>
      </c>
      <c r="P23" s="66">
        <v>5519</v>
      </c>
      <c r="Q23" s="15" t="s">
        <v>2</v>
      </c>
      <c r="R23" s="66">
        <v>5434</v>
      </c>
      <c r="S23" s="15" t="s">
        <v>2</v>
      </c>
      <c r="T23" s="66">
        <v>5342</v>
      </c>
      <c r="U23" s="15" t="s">
        <v>2</v>
      </c>
      <c r="V23" s="66">
        <v>5310</v>
      </c>
      <c r="W23" s="15" t="s">
        <v>2</v>
      </c>
      <c r="X23" s="66">
        <v>5202</v>
      </c>
      <c r="Y23" s="15" t="s">
        <v>2</v>
      </c>
      <c r="Z23" s="65">
        <v>5488</v>
      </c>
      <c r="AA23" s="24" t="s">
        <v>2</v>
      </c>
      <c r="AB23" s="54"/>
    </row>
    <row r="24" spans="1:28" ht="40.5" thickBot="1" thickTop="1">
      <c r="A24" s="78"/>
      <c r="B24" s="80"/>
      <c r="C24" s="12" t="s">
        <v>1</v>
      </c>
      <c r="D24" s="63">
        <v>130</v>
      </c>
      <c r="E24" s="8">
        <f>D24/5521</f>
        <v>0.023546458974823402</v>
      </c>
      <c r="F24" s="63">
        <f>F23-D23</f>
        <v>244</v>
      </c>
      <c r="G24" s="8">
        <f>F24/D23</f>
        <v>0.043178198548929396</v>
      </c>
      <c r="H24" s="63">
        <f>H23-F23</f>
        <v>319</v>
      </c>
      <c r="I24" s="8">
        <f>H24/F23</f>
        <v>0.054113655640373196</v>
      </c>
      <c r="J24" s="63">
        <f>J23-H23</f>
        <v>-502</v>
      </c>
      <c r="K24" s="8">
        <f>J24/H23</f>
        <v>-0.08078532346314773</v>
      </c>
      <c r="L24" s="63">
        <f>L23-J23</f>
        <v>-495</v>
      </c>
      <c r="M24" s="8">
        <f>L24/J23</f>
        <v>-0.08665966386554622</v>
      </c>
      <c r="N24" s="63">
        <f>N23-L23</f>
        <v>-41</v>
      </c>
      <c r="O24" s="8">
        <f>N24/L23</f>
        <v>-0.007858922752539774</v>
      </c>
      <c r="P24" s="63">
        <f>P23-N23</f>
        <v>343</v>
      </c>
      <c r="Q24" s="8">
        <f>P24/N23</f>
        <v>0.06626738794435857</v>
      </c>
      <c r="R24" s="63">
        <f>R23-P23</f>
        <v>-85</v>
      </c>
      <c r="S24" s="8">
        <f>R24/P23</f>
        <v>-0.015401340822612792</v>
      </c>
      <c r="T24" s="63">
        <f>T23-R23</f>
        <v>-92</v>
      </c>
      <c r="U24" s="8">
        <f>T24/R23</f>
        <v>-0.016930437983069563</v>
      </c>
      <c r="V24" s="63">
        <f>V23-T23</f>
        <v>-32</v>
      </c>
      <c r="W24" s="8">
        <f>V24/T23</f>
        <v>-0.005990265818045676</v>
      </c>
      <c r="X24" s="63">
        <f>X23-V23</f>
        <v>-108</v>
      </c>
      <c r="Y24" s="8">
        <f>X24/V23</f>
        <v>-0.020338983050847456</v>
      </c>
      <c r="Z24" s="62">
        <f>Z23-X23</f>
        <v>286</v>
      </c>
      <c r="AA24" s="58">
        <f>Z24/X23</f>
        <v>0.05497885428681276</v>
      </c>
      <c r="AB24" s="54"/>
    </row>
    <row r="25" spans="1:28" ht="49.5" thickBot="1">
      <c r="A25" s="78"/>
      <c r="B25" s="81"/>
      <c r="C25" s="5" t="s">
        <v>0</v>
      </c>
      <c r="D25" s="61"/>
      <c r="E25" s="3"/>
      <c r="F25" s="61"/>
      <c r="G25" s="3"/>
      <c r="H25" s="61"/>
      <c r="I25" s="3"/>
      <c r="J25" s="61"/>
      <c r="K25" s="3"/>
      <c r="L25" s="60"/>
      <c r="M25" s="3"/>
      <c r="N25" s="60"/>
      <c r="O25" s="3"/>
      <c r="P25" s="60"/>
      <c r="Q25" s="3"/>
      <c r="R25" s="60"/>
      <c r="S25" s="3"/>
      <c r="T25" s="60"/>
      <c r="U25" s="3"/>
      <c r="V25" s="60"/>
      <c r="W25" s="3"/>
      <c r="X25" s="60"/>
      <c r="Y25" s="3"/>
      <c r="Z25" s="59"/>
      <c r="AA25" s="58"/>
      <c r="AB25" s="54"/>
    </row>
    <row r="26" spans="4:14" ht="12.75">
      <c r="D26" s="45"/>
      <c r="F26" s="45"/>
      <c r="H26" s="45"/>
      <c r="J26" s="45"/>
      <c r="L26" s="45"/>
      <c r="N26" s="45"/>
    </row>
    <row r="27" spans="4:14" ht="12.75">
      <c r="D27" s="45"/>
      <c r="F27" s="45"/>
      <c r="H27" s="45"/>
      <c r="J27" s="45"/>
      <c r="L27" s="45"/>
      <c r="N27" s="45"/>
    </row>
    <row r="28" spans="4:14" ht="13.5" thickBot="1">
      <c r="D28" s="45"/>
      <c r="F28" s="45"/>
      <c r="H28" s="45"/>
      <c r="J28" s="45"/>
      <c r="L28" s="45"/>
      <c r="N28" s="45"/>
    </row>
    <row r="29" spans="1:29" ht="17.25" thickBot="1" thickTop="1">
      <c r="A29" s="99" t="s">
        <v>61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</row>
    <row r="30" spans="4:14" ht="14.25" thickBot="1" thickTop="1">
      <c r="D30" s="45"/>
      <c r="F30" s="45"/>
      <c r="H30" s="45"/>
      <c r="J30" s="45"/>
      <c r="L30" s="45"/>
      <c r="N30" s="45"/>
    </row>
    <row r="31" spans="1:30" ht="13.5" thickBot="1">
      <c r="A31" s="101" t="s">
        <v>34</v>
      </c>
      <c r="B31" s="102" t="s">
        <v>33</v>
      </c>
      <c r="C31" s="102"/>
      <c r="D31" s="119" t="s">
        <v>60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86"/>
      <c r="U31" s="86"/>
      <c r="V31" s="86"/>
      <c r="W31" s="86"/>
      <c r="X31" s="86"/>
      <c r="Y31" s="86"/>
      <c r="Z31" s="86"/>
      <c r="AA31" s="121"/>
      <c r="AB31" s="109" t="s">
        <v>31</v>
      </c>
      <c r="AC31" s="112" t="s">
        <v>30</v>
      </c>
      <c r="AD31" s="113"/>
    </row>
    <row r="32" spans="1:30" ht="14.25" thickBot="1" thickTop="1">
      <c r="A32" s="101"/>
      <c r="B32" s="103"/>
      <c r="C32" s="104"/>
      <c r="D32" s="90" t="s">
        <v>29</v>
      </c>
      <c r="E32" s="91"/>
      <c r="F32" s="90" t="s">
        <v>28</v>
      </c>
      <c r="G32" s="91"/>
      <c r="H32" s="90" t="s">
        <v>27</v>
      </c>
      <c r="I32" s="91"/>
      <c r="J32" s="90" t="s">
        <v>26</v>
      </c>
      <c r="K32" s="91"/>
      <c r="L32" s="90" t="s">
        <v>25</v>
      </c>
      <c r="M32" s="91"/>
      <c r="N32" s="90" t="s">
        <v>24</v>
      </c>
      <c r="O32" s="91"/>
      <c r="P32" s="90" t="s">
        <v>23</v>
      </c>
      <c r="Q32" s="91"/>
      <c r="R32" s="90" t="s">
        <v>22</v>
      </c>
      <c r="S32" s="91"/>
      <c r="T32" s="90" t="s">
        <v>21</v>
      </c>
      <c r="U32" s="91"/>
      <c r="V32" s="90" t="s">
        <v>20</v>
      </c>
      <c r="W32" s="91"/>
      <c r="X32" s="90" t="s">
        <v>19</v>
      </c>
      <c r="Y32" s="91"/>
      <c r="Z32" s="116" t="s">
        <v>18</v>
      </c>
      <c r="AA32" s="117"/>
      <c r="AB32" s="110"/>
      <c r="AC32" s="114"/>
      <c r="AD32" s="115"/>
    </row>
    <row r="33" spans="1:30" ht="14.25" thickBot="1" thickTop="1">
      <c r="A33" s="52"/>
      <c r="B33" s="51"/>
      <c r="C33" s="82" t="s">
        <v>17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83"/>
      <c r="U33" s="83"/>
      <c r="V33" s="83"/>
      <c r="W33" s="83"/>
      <c r="X33" s="83"/>
      <c r="Y33" s="83"/>
      <c r="Z33" s="123"/>
      <c r="AA33" s="124"/>
      <c r="AB33" s="111"/>
      <c r="AC33" s="50" t="s">
        <v>16</v>
      </c>
      <c r="AD33" s="49" t="s">
        <v>2</v>
      </c>
    </row>
    <row r="34" spans="1:30" ht="13.5" thickBot="1">
      <c r="A34" s="45"/>
      <c r="B34" s="45"/>
      <c r="C34" s="45"/>
      <c r="D34" s="45"/>
      <c r="E34" s="45"/>
      <c r="F34" s="46"/>
      <c r="G34" s="46"/>
      <c r="H34" s="48"/>
      <c r="I34" s="47"/>
      <c r="J34" s="46"/>
      <c r="K34" s="46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85"/>
      <c r="AA34" s="86"/>
      <c r="AB34" s="87"/>
      <c r="AC34" s="88"/>
      <c r="AD34" s="89"/>
    </row>
    <row r="35" spans="1:30" ht="16.5" thickBot="1" thickTop="1">
      <c r="A35" s="78" t="s">
        <v>15</v>
      </c>
      <c r="B35" s="79" t="s">
        <v>14</v>
      </c>
      <c r="C35" s="44"/>
      <c r="D35" s="43">
        <v>342174</v>
      </c>
      <c r="E35" s="42" t="s">
        <v>2</v>
      </c>
      <c r="F35" s="43">
        <v>343402</v>
      </c>
      <c r="G35" s="42" t="s">
        <v>2</v>
      </c>
      <c r="H35" s="43">
        <v>343317</v>
      </c>
      <c r="I35" s="42" t="s">
        <v>2</v>
      </c>
      <c r="J35" s="43">
        <v>343451</v>
      </c>
      <c r="K35" s="42" t="s">
        <v>2</v>
      </c>
      <c r="L35" s="43">
        <v>341911</v>
      </c>
      <c r="M35" s="42" t="s">
        <v>2</v>
      </c>
      <c r="N35" s="43">
        <v>344025</v>
      </c>
      <c r="O35" s="42" t="s">
        <v>2</v>
      </c>
      <c r="P35" s="43">
        <v>347701</v>
      </c>
      <c r="Q35" s="42" t="s">
        <v>2</v>
      </c>
      <c r="R35" s="43">
        <v>350410</v>
      </c>
      <c r="S35" s="42" t="s">
        <v>2</v>
      </c>
      <c r="T35" s="43">
        <v>350772</v>
      </c>
      <c r="U35" s="42" t="s">
        <v>2</v>
      </c>
      <c r="V35" s="43">
        <v>351444</v>
      </c>
      <c r="W35" s="42" t="s">
        <v>2</v>
      </c>
      <c r="X35" s="43">
        <v>352563</v>
      </c>
      <c r="Y35" s="42" t="s">
        <v>2</v>
      </c>
      <c r="Z35" s="41">
        <v>354577</v>
      </c>
      <c r="AA35" s="24" t="s">
        <v>2</v>
      </c>
      <c r="AB35" s="92" t="s">
        <v>59</v>
      </c>
      <c r="AC35" s="118"/>
      <c r="AD35" s="40"/>
    </row>
    <row r="36" spans="1:29" ht="40.5" thickBot="1" thickTop="1">
      <c r="A36" s="78"/>
      <c r="B36" s="80"/>
      <c r="C36" s="33" t="s">
        <v>1</v>
      </c>
      <c r="D36" s="64">
        <v>3531</v>
      </c>
      <c r="E36" s="10">
        <v>0.0104</v>
      </c>
      <c r="F36" s="64">
        <f>F35-D35</f>
        <v>1228</v>
      </c>
      <c r="G36" s="10">
        <f>F36/D35</f>
        <v>0.0035888173853068908</v>
      </c>
      <c r="H36" s="64">
        <f>H35-F35</f>
        <v>-85</v>
      </c>
      <c r="I36" s="10">
        <f>H36/F35</f>
        <v>-0.0002475233108718062</v>
      </c>
      <c r="J36" s="64">
        <f>J35-H35</f>
        <v>134</v>
      </c>
      <c r="K36" s="10">
        <f>J36/H35</f>
        <v>0.000390309830273479</v>
      </c>
      <c r="L36" s="64">
        <f>L35-J35</f>
        <v>-1540</v>
      </c>
      <c r="M36" s="10">
        <f>L36/J35</f>
        <v>-0.004483900177900195</v>
      </c>
      <c r="N36" s="64">
        <f>N35-L35</f>
        <v>2114</v>
      </c>
      <c r="O36" s="10">
        <f>N36/L35</f>
        <v>0.006182895548841658</v>
      </c>
      <c r="P36" s="64">
        <f>P35-N35</f>
        <v>3676</v>
      </c>
      <c r="Q36" s="10">
        <f>P36/N35</f>
        <v>0.010685269965845505</v>
      </c>
      <c r="R36" s="64">
        <f>R35-P35</f>
        <v>2709</v>
      </c>
      <c r="S36" s="10">
        <f>R36/P35</f>
        <v>0.00779117690199338</v>
      </c>
      <c r="T36" s="63">
        <f>T35-R35</f>
        <v>362</v>
      </c>
      <c r="U36" s="8">
        <f>T36/R35</f>
        <v>0.0010330755400816186</v>
      </c>
      <c r="V36" s="63">
        <f>V35-T35</f>
        <v>672</v>
      </c>
      <c r="W36" s="8">
        <f>V36/T35</f>
        <v>0.001915774349149875</v>
      </c>
      <c r="X36" s="63">
        <f>X35-V35</f>
        <v>1119</v>
      </c>
      <c r="Y36" s="8">
        <f>X36/V35</f>
        <v>0.003184006555809745</v>
      </c>
      <c r="Z36" s="62">
        <f>Z35-X35</f>
        <v>2014</v>
      </c>
      <c r="AA36" s="6">
        <f>Z36/X35</f>
        <v>0.005712454228038677</v>
      </c>
      <c r="AB36" s="41">
        <f>(D35+F35+H35+J35+L35+N35+P35+R35+T35+V35+X35+Z35)/12</f>
        <v>347145.5833333333</v>
      </c>
      <c r="AC36" s="54"/>
    </row>
    <row r="37" spans="1:29" ht="49.5" thickBot="1">
      <c r="A37" s="78"/>
      <c r="B37" s="81"/>
      <c r="C37" s="5" t="s">
        <v>0</v>
      </c>
      <c r="D37" s="4">
        <f>D35-D7</f>
        <v>-24531</v>
      </c>
      <c r="E37" s="3">
        <f>D37/D7</f>
        <v>-0.066895733627848</v>
      </c>
      <c r="F37" s="4">
        <f>F35-F7</f>
        <v>-21830</v>
      </c>
      <c r="G37" s="3">
        <f>F37/F7</f>
        <v>-0.05977022823848951</v>
      </c>
      <c r="H37" s="4">
        <f>H35-H7</f>
        <v>-13964</v>
      </c>
      <c r="I37" s="3">
        <f>H37/H7</f>
        <v>-0.03908408227697527</v>
      </c>
      <c r="J37" s="61">
        <f>J35-J7</f>
        <v>-5164</v>
      </c>
      <c r="K37" s="3">
        <f>J37/J7</f>
        <v>-0.014812902485549962</v>
      </c>
      <c r="L37" s="60">
        <f>L35-L7</f>
        <v>-2722</v>
      </c>
      <c r="M37" s="3">
        <f>L37/L7</f>
        <v>-0.007898256986417435</v>
      </c>
      <c r="N37" s="60">
        <f>N35-N7</f>
        <v>2804</v>
      </c>
      <c r="O37" s="3">
        <f>N37/N7</f>
        <v>0.008217548157938697</v>
      </c>
      <c r="P37" s="60">
        <f>P35-P7</f>
        <v>6892</v>
      </c>
      <c r="Q37" s="3">
        <f>P37/P7</f>
        <v>0.020222470650716383</v>
      </c>
      <c r="R37" s="60">
        <f>R35-R7</f>
        <v>12299</v>
      </c>
      <c r="S37" s="3">
        <f>R37/R7</f>
        <v>0.036375628122125574</v>
      </c>
      <c r="T37" s="60">
        <f>T35-T7</f>
        <v>16122</v>
      </c>
      <c r="U37" s="3">
        <f>T37/T7</f>
        <v>0.048175705961452264</v>
      </c>
      <c r="V37" s="60">
        <f>V35-V7</f>
        <v>18547</v>
      </c>
      <c r="W37" s="3">
        <f>V37/V7</f>
        <v>0.05571392953375969</v>
      </c>
      <c r="X37" s="60">
        <f>X35-X7</f>
        <v>16791</v>
      </c>
      <c r="Y37" s="3">
        <f>X37/X7</f>
        <v>0.05000714770737286</v>
      </c>
      <c r="Z37" s="59">
        <f>Z35-Z7</f>
        <v>15934</v>
      </c>
      <c r="AA37" s="58">
        <f>Z37/Z7</f>
        <v>0.04705250071609335</v>
      </c>
      <c r="AB37" s="2"/>
      <c r="AC37" s="37"/>
    </row>
    <row r="38" spans="1:30" ht="28.5" thickBot="1" thickTop="1">
      <c r="A38" s="78" t="s">
        <v>13</v>
      </c>
      <c r="B38" s="79" t="s">
        <v>12</v>
      </c>
      <c r="C38" s="36"/>
      <c r="D38" s="70">
        <v>10488</v>
      </c>
      <c r="E38" s="15" t="s">
        <v>2</v>
      </c>
      <c r="F38" s="70">
        <v>7696</v>
      </c>
      <c r="G38" s="15" t="s">
        <v>2</v>
      </c>
      <c r="H38" s="70">
        <v>8000</v>
      </c>
      <c r="I38" s="15" t="s">
        <v>2</v>
      </c>
      <c r="J38" s="70">
        <v>7710</v>
      </c>
      <c r="K38" s="15" t="s">
        <v>2</v>
      </c>
      <c r="L38" s="70">
        <v>6306</v>
      </c>
      <c r="M38" s="15" t="s">
        <v>2</v>
      </c>
      <c r="N38" s="70">
        <v>9968</v>
      </c>
      <c r="O38" s="15" t="s">
        <v>2</v>
      </c>
      <c r="P38" s="70">
        <v>10189</v>
      </c>
      <c r="Q38" s="15" t="s">
        <v>2</v>
      </c>
      <c r="R38" s="70">
        <v>8811</v>
      </c>
      <c r="S38" s="15" t="s">
        <v>2</v>
      </c>
      <c r="T38" s="70">
        <v>9095</v>
      </c>
      <c r="U38" s="15" t="s">
        <v>2</v>
      </c>
      <c r="V38" s="70">
        <v>8603</v>
      </c>
      <c r="W38" s="15" t="s">
        <v>2</v>
      </c>
      <c r="X38" s="70">
        <v>7785</v>
      </c>
      <c r="Y38" s="15" t="s">
        <v>2</v>
      </c>
      <c r="Z38" s="69">
        <v>8685</v>
      </c>
      <c r="AA38" s="24" t="s">
        <v>2</v>
      </c>
      <c r="AB38" s="23">
        <f>D38+F38+H38+J38+L38+N38+P38+R38+T38+V38+X38+Z38</f>
        <v>103336</v>
      </c>
      <c r="AC38" s="22" t="s">
        <v>58</v>
      </c>
      <c r="AD38" s="21">
        <v>0.0521</v>
      </c>
    </row>
    <row r="39" spans="1:32" ht="40.5" thickBot="1" thickTop="1">
      <c r="A39" s="78"/>
      <c r="B39" s="80"/>
      <c r="C39" s="33" t="s">
        <v>1</v>
      </c>
      <c r="D39" s="64">
        <v>-244</v>
      </c>
      <c r="E39" s="10">
        <f>D39/10732</f>
        <v>-0.022735743570629893</v>
      </c>
      <c r="F39" s="64">
        <f>F38-D38</f>
        <v>-2792</v>
      </c>
      <c r="G39" s="10">
        <f>F39/D38</f>
        <v>-0.2662090007627765</v>
      </c>
      <c r="H39" s="64">
        <f>H38-F38</f>
        <v>304</v>
      </c>
      <c r="I39" s="10">
        <f>H39/F38</f>
        <v>0.0395010395010395</v>
      </c>
      <c r="J39" s="64">
        <f>J38-H38</f>
        <v>-290</v>
      </c>
      <c r="K39" s="10">
        <f>J39/H38</f>
        <v>-0.03625</v>
      </c>
      <c r="L39" s="64">
        <f>L38-J38</f>
        <v>-1404</v>
      </c>
      <c r="M39" s="10">
        <f>L39/J38</f>
        <v>-0.1821011673151751</v>
      </c>
      <c r="N39" s="64">
        <f>N38-L38</f>
        <v>3662</v>
      </c>
      <c r="O39" s="10">
        <f>N39/L38</f>
        <v>0.5807167776720583</v>
      </c>
      <c r="P39" s="64">
        <f>P38-N38</f>
        <v>221</v>
      </c>
      <c r="Q39" s="10">
        <f>P39/N38</f>
        <v>0.022170947030497594</v>
      </c>
      <c r="R39" s="64">
        <f>R38-P38</f>
        <v>-1378</v>
      </c>
      <c r="S39" s="10">
        <f>R39/P38</f>
        <v>-0.13524389047011484</v>
      </c>
      <c r="T39" s="63">
        <f>T38-R38</f>
        <v>284</v>
      </c>
      <c r="U39" s="8">
        <f>T39/R38</f>
        <v>0.03223243672681875</v>
      </c>
      <c r="V39" s="63">
        <f>V38-T38</f>
        <v>-492</v>
      </c>
      <c r="W39" s="8">
        <f>V39/T38</f>
        <v>-0.05409565695437053</v>
      </c>
      <c r="X39" s="63">
        <f>X38-V38</f>
        <v>-818</v>
      </c>
      <c r="Y39" s="8">
        <f>X39/V38</f>
        <v>-0.0950831105428339</v>
      </c>
      <c r="Z39" s="62">
        <f>Z38-X38</f>
        <v>900</v>
      </c>
      <c r="AA39" s="6">
        <f>Z39/X38</f>
        <v>0.11560693641618497</v>
      </c>
      <c r="AB39" s="20">
        <f>V38+X38+Z38</f>
        <v>25073</v>
      </c>
      <c r="AC39" s="30"/>
      <c r="AD39" s="18"/>
      <c r="AF39" s="19"/>
    </row>
    <row r="40" spans="1:30" ht="49.5" thickBot="1">
      <c r="A40" s="78"/>
      <c r="B40" s="81"/>
      <c r="C40" s="5" t="s">
        <v>0</v>
      </c>
      <c r="D40" s="61">
        <f>D38-D10</f>
        <v>1305</v>
      </c>
      <c r="E40" s="3">
        <f>D40/D10</f>
        <v>0.14211042143090494</v>
      </c>
      <c r="F40" s="61">
        <f>F38-F10</f>
        <v>40</v>
      </c>
      <c r="G40" s="3">
        <f>F40/F10</f>
        <v>0.00522466039707419</v>
      </c>
      <c r="H40" s="61">
        <f>H38-H10</f>
        <v>1697</v>
      </c>
      <c r="I40" s="3">
        <f>H40/H10</f>
        <v>0.2692368713311122</v>
      </c>
      <c r="J40" s="61">
        <f>J38-J10</f>
        <v>1847</v>
      </c>
      <c r="K40" s="3">
        <f>J40/J10</f>
        <v>0.3150264369776565</v>
      </c>
      <c r="L40" s="60">
        <f>L38-L10</f>
        <v>1003</v>
      </c>
      <c r="M40" s="3">
        <f>L40/L10</f>
        <v>0.18913822364699226</v>
      </c>
      <c r="N40" s="60">
        <f>N38-N10</f>
        <v>1983</v>
      </c>
      <c r="O40" s="3">
        <f>N40/N10</f>
        <v>0.24834063869755793</v>
      </c>
      <c r="P40" s="60">
        <f>P38-P10</f>
        <v>-172</v>
      </c>
      <c r="Q40" s="3">
        <f>P40/P10</f>
        <v>-0.01660071421677444</v>
      </c>
      <c r="R40" s="60">
        <f>R38-R10</f>
        <v>1730</v>
      </c>
      <c r="S40" s="3">
        <f>R40/R10</f>
        <v>0.2443157746081062</v>
      </c>
      <c r="T40" s="60">
        <f>T38-T10</f>
        <v>567</v>
      </c>
      <c r="U40" s="3">
        <f>T40/T10</f>
        <v>0.06648686679174484</v>
      </c>
      <c r="V40" s="60">
        <f>V38-V10</f>
        <v>9</v>
      </c>
      <c r="W40" s="3">
        <f>V40/V10</f>
        <v>0.001047242262043286</v>
      </c>
      <c r="X40" s="60">
        <f>X38-X10</f>
        <v>-2848</v>
      </c>
      <c r="Y40" s="3">
        <f>X40/X10</f>
        <v>-0.26784538700272736</v>
      </c>
      <c r="Z40" s="59">
        <f>Z38-Z10</f>
        <v>-2047</v>
      </c>
      <c r="AA40" s="58">
        <f>Z40/Z10</f>
        <v>-0.19073797987327618</v>
      </c>
      <c r="AB40" s="20"/>
      <c r="AC40" s="28"/>
      <c r="AD40" s="27"/>
    </row>
    <row r="41" spans="1:30" ht="28.5" thickBot="1" thickTop="1">
      <c r="A41" s="78" t="s">
        <v>11</v>
      </c>
      <c r="B41" s="79" t="s">
        <v>10</v>
      </c>
      <c r="C41" s="26"/>
      <c r="D41" s="66">
        <v>3459</v>
      </c>
      <c r="E41" s="15" t="s">
        <v>2</v>
      </c>
      <c r="F41" s="66">
        <v>3155</v>
      </c>
      <c r="G41" s="15" t="s">
        <v>2</v>
      </c>
      <c r="H41" s="66">
        <v>4269</v>
      </c>
      <c r="I41" s="15" t="s">
        <v>2</v>
      </c>
      <c r="J41" s="66">
        <v>3911</v>
      </c>
      <c r="K41" s="15" t="s">
        <v>2</v>
      </c>
      <c r="L41" s="66">
        <v>4374</v>
      </c>
      <c r="M41" s="15" t="s">
        <v>2</v>
      </c>
      <c r="N41" s="66">
        <v>4121</v>
      </c>
      <c r="O41" s="15" t="s">
        <v>2</v>
      </c>
      <c r="P41" s="66">
        <v>3349</v>
      </c>
      <c r="Q41" s="15" t="s">
        <v>2</v>
      </c>
      <c r="R41" s="66">
        <v>2845</v>
      </c>
      <c r="S41" s="15" t="s">
        <v>2</v>
      </c>
      <c r="T41" s="66">
        <v>5160</v>
      </c>
      <c r="U41" s="15" t="s">
        <v>2</v>
      </c>
      <c r="V41" s="66">
        <v>3822</v>
      </c>
      <c r="W41" s="15" t="s">
        <v>2</v>
      </c>
      <c r="X41" s="66">
        <v>3465</v>
      </c>
      <c r="Y41" s="15" t="s">
        <v>2</v>
      </c>
      <c r="Z41" s="65">
        <v>3097</v>
      </c>
      <c r="AA41" s="24" t="s">
        <v>2</v>
      </c>
      <c r="AB41" s="23">
        <f>D41+F41+H41+J41+L41+N41+P41+R41+T41+V41+X41+Z41</f>
        <v>45027</v>
      </c>
      <c r="AC41" s="22" t="s">
        <v>57</v>
      </c>
      <c r="AD41" s="21">
        <v>-0.2523</v>
      </c>
    </row>
    <row r="42" spans="1:32" ht="40.5" thickBot="1" thickTop="1">
      <c r="A42" s="78"/>
      <c r="B42" s="80"/>
      <c r="C42" s="12" t="s">
        <v>1</v>
      </c>
      <c r="D42" s="64">
        <v>284</v>
      </c>
      <c r="E42" s="10">
        <f>D42/3175</f>
        <v>0.0894488188976378</v>
      </c>
      <c r="F42" s="64">
        <f>F41-D41</f>
        <v>-304</v>
      </c>
      <c r="G42" s="10">
        <f>F42/D41</f>
        <v>-0.08788667244868459</v>
      </c>
      <c r="H42" s="64">
        <f>H41-F41</f>
        <v>1114</v>
      </c>
      <c r="I42" s="10">
        <f>H42/F41</f>
        <v>0.3530903328050713</v>
      </c>
      <c r="J42" s="64">
        <f>J41-H41</f>
        <v>-358</v>
      </c>
      <c r="K42" s="10">
        <f>J42/H41</f>
        <v>-0.08386038884984774</v>
      </c>
      <c r="L42" s="64">
        <f>L41-J41</f>
        <v>463</v>
      </c>
      <c r="M42" s="10">
        <f>L42/J41</f>
        <v>0.11838404500127844</v>
      </c>
      <c r="N42" s="64">
        <f>N41-L41</f>
        <v>-253</v>
      </c>
      <c r="O42" s="10">
        <f>N42/L41</f>
        <v>-0.05784179240969364</v>
      </c>
      <c r="P42" s="64">
        <f>P41-N41</f>
        <v>-772</v>
      </c>
      <c r="Q42" s="10">
        <f>P42/N41</f>
        <v>-0.1873331715603009</v>
      </c>
      <c r="R42" s="64">
        <f>R41-P41</f>
        <v>-504</v>
      </c>
      <c r="S42" s="10">
        <f>R42/P41</f>
        <v>-0.15049268438339802</v>
      </c>
      <c r="T42" s="63">
        <f>T41-R41</f>
        <v>2315</v>
      </c>
      <c r="U42" s="8">
        <f>T42/R41</f>
        <v>0.8137082601054482</v>
      </c>
      <c r="V42" s="63">
        <f>V41-T41</f>
        <v>-1338</v>
      </c>
      <c r="W42" s="8">
        <f>V42/T41</f>
        <v>-0.2593023255813954</v>
      </c>
      <c r="X42" s="63">
        <f>X41-V41</f>
        <v>-357</v>
      </c>
      <c r="Y42" s="8">
        <f>X42/V41</f>
        <v>-0.09340659340659341</v>
      </c>
      <c r="Z42" s="62">
        <f>Z41-X41</f>
        <v>-368</v>
      </c>
      <c r="AA42" s="6">
        <f>Z42/X41</f>
        <v>-0.1062049062049062</v>
      </c>
      <c r="AB42" s="20">
        <f>V41+X41+Z41</f>
        <v>10384</v>
      </c>
      <c r="AC42" s="30"/>
      <c r="AD42" s="18"/>
      <c r="AF42" s="19"/>
    </row>
    <row r="43" spans="1:30" ht="49.5" thickBot="1">
      <c r="A43" s="78"/>
      <c r="B43" s="81"/>
      <c r="C43" s="5" t="s">
        <v>0</v>
      </c>
      <c r="D43" s="61">
        <f>D41-D13</f>
        <v>-1432</v>
      </c>
      <c r="E43" s="3">
        <f>D43/D13</f>
        <v>-0.29278266203230424</v>
      </c>
      <c r="F43" s="61">
        <f>F41-F13</f>
        <v>-1342</v>
      </c>
      <c r="G43" s="3">
        <f>F43/F13</f>
        <v>-0.298421169668668</v>
      </c>
      <c r="H43" s="61">
        <f>H41-H13</f>
        <v>-1560</v>
      </c>
      <c r="I43" s="3">
        <f>H43/H13</f>
        <v>-0.2676273803396809</v>
      </c>
      <c r="J43" s="61">
        <f>J41-J13</f>
        <v>-3249</v>
      </c>
      <c r="K43" s="3">
        <f>J43/J13</f>
        <v>-0.4537709497206704</v>
      </c>
      <c r="L43" s="60">
        <f>L41-L13</f>
        <v>-526</v>
      </c>
      <c r="M43" s="3">
        <f>L43/L13</f>
        <v>-0.1073469387755102</v>
      </c>
      <c r="N43" s="60">
        <f>N41-N13</f>
        <v>-2288</v>
      </c>
      <c r="O43" s="3">
        <f>N43/N13</f>
        <v>-0.35699797160243407</v>
      </c>
      <c r="P43" s="60">
        <f>P41-P13</f>
        <v>-2227</v>
      </c>
      <c r="Q43" s="3">
        <f>P43/P13</f>
        <v>-0.39939024390243905</v>
      </c>
      <c r="R43" s="60">
        <f>R41-R13</f>
        <v>-842</v>
      </c>
      <c r="S43" s="3">
        <f>R43/R13</f>
        <v>-0.22836994846758882</v>
      </c>
      <c r="T43" s="60">
        <f>T41-T13</f>
        <v>-1034</v>
      </c>
      <c r="U43" s="3">
        <f>T43/T13</f>
        <v>-0.16693574426864707</v>
      </c>
      <c r="V43" s="60">
        <f>V41-V13</f>
        <v>-129</v>
      </c>
      <c r="W43" s="3">
        <f>V43/V13</f>
        <v>-0.032649962034927864</v>
      </c>
      <c r="X43" s="60">
        <f>X41-X13</f>
        <v>-490</v>
      </c>
      <c r="Y43" s="3">
        <f>X43/X13</f>
        <v>-0.12389380530973451</v>
      </c>
      <c r="Z43" s="59">
        <f>Z41-Z13</f>
        <v>-78</v>
      </c>
      <c r="AA43" s="58">
        <f>Z43/Z13</f>
        <v>-0.024566929133858266</v>
      </c>
      <c r="AB43" s="20"/>
      <c r="AC43" s="30"/>
      <c r="AD43" s="27"/>
    </row>
    <row r="44" spans="1:30" ht="28.5" thickBot="1" thickTop="1">
      <c r="A44" s="78" t="s">
        <v>9</v>
      </c>
      <c r="B44" s="79" t="s">
        <v>8</v>
      </c>
      <c r="C44" s="26"/>
      <c r="D44" s="66">
        <v>1218</v>
      </c>
      <c r="E44" s="15" t="s">
        <v>2</v>
      </c>
      <c r="F44" s="66">
        <v>1242</v>
      </c>
      <c r="G44" s="15" t="s">
        <v>2</v>
      </c>
      <c r="H44" s="66">
        <v>1464</v>
      </c>
      <c r="I44" s="15" t="s">
        <v>2</v>
      </c>
      <c r="J44" s="66">
        <v>1489</v>
      </c>
      <c r="K44" s="15" t="s">
        <v>2</v>
      </c>
      <c r="L44" s="66">
        <v>1505</v>
      </c>
      <c r="M44" s="15" t="s">
        <v>2</v>
      </c>
      <c r="N44" s="66">
        <v>1410</v>
      </c>
      <c r="O44" s="15" t="s">
        <v>2</v>
      </c>
      <c r="P44" s="66">
        <v>1223</v>
      </c>
      <c r="Q44" s="15" t="s">
        <v>2</v>
      </c>
      <c r="R44" s="66">
        <v>1187</v>
      </c>
      <c r="S44" s="15" t="s">
        <v>2</v>
      </c>
      <c r="T44" s="66">
        <v>1807</v>
      </c>
      <c r="U44" s="15" t="s">
        <v>2</v>
      </c>
      <c r="V44" s="66">
        <v>1350</v>
      </c>
      <c r="W44" s="15" t="s">
        <v>2</v>
      </c>
      <c r="X44" s="66">
        <v>1171</v>
      </c>
      <c r="Y44" s="15" t="s">
        <v>2</v>
      </c>
      <c r="Z44" s="65">
        <v>1052</v>
      </c>
      <c r="AA44" s="24" t="s">
        <v>2</v>
      </c>
      <c r="AB44" s="23">
        <f>D44+F44+H44+J44+L44+N44+P44+R44+T44+V44+X44+Z44</f>
        <v>16118</v>
      </c>
      <c r="AC44" s="22" t="s">
        <v>56</v>
      </c>
      <c r="AD44" s="21">
        <v>-0.3103</v>
      </c>
    </row>
    <row r="45" spans="1:32" ht="40.5" thickBot="1" thickTop="1">
      <c r="A45" s="78"/>
      <c r="B45" s="80"/>
      <c r="C45" s="12" t="s">
        <v>1</v>
      </c>
      <c r="D45" s="64">
        <v>83</v>
      </c>
      <c r="E45" s="10">
        <f>D45/1135</f>
        <v>0.07312775330396476</v>
      </c>
      <c r="F45" s="64">
        <f>F44-D44</f>
        <v>24</v>
      </c>
      <c r="G45" s="10">
        <f>F45/D44</f>
        <v>0.019704433497536946</v>
      </c>
      <c r="H45" s="64">
        <f>H44-F44</f>
        <v>222</v>
      </c>
      <c r="I45" s="10">
        <f>H45/F44</f>
        <v>0.178743961352657</v>
      </c>
      <c r="J45" s="64">
        <f>J44-H44</f>
        <v>25</v>
      </c>
      <c r="K45" s="10">
        <f>J45/H44</f>
        <v>0.01707650273224044</v>
      </c>
      <c r="L45" s="64">
        <f>L44-J44</f>
        <v>16</v>
      </c>
      <c r="M45" s="10">
        <f>L45/J44</f>
        <v>0.010745466756212223</v>
      </c>
      <c r="N45" s="64">
        <f>N44-L44</f>
        <v>-95</v>
      </c>
      <c r="O45" s="10">
        <f>N45/L44</f>
        <v>-0.06312292358803986</v>
      </c>
      <c r="P45" s="64">
        <f>P44-N44</f>
        <v>-187</v>
      </c>
      <c r="Q45" s="10">
        <f>P45/N44</f>
        <v>-0.1326241134751773</v>
      </c>
      <c r="R45" s="64">
        <f>R44-P44</f>
        <v>-36</v>
      </c>
      <c r="S45" s="10">
        <f>R45/P44</f>
        <v>-0.029435813573180702</v>
      </c>
      <c r="T45" s="63">
        <f>T44-R44</f>
        <v>620</v>
      </c>
      <c r="U45" s="8">
        <f>T45/R44</f>
        <v>0.5223251895534962</v>
      </c>
      <c r="V45" s="63">
        <f>V44-T44</f>
        <v>-457</v>
      </c>
      <c r="W45" s="8">
        <f>V45/T44</f>
        <v>-0.2529053680132817</v>
      </c>
      <c r="X45" s="63">
        <f>X44-V44</f>
        <v>-179</v>
      </c>
      <c r="Y45" s="8">
        <f>X45/V44</f>
        <v>-0.1325925925925926</v>
      </c>
      <c r="Z45" s="62">
        <f>Z44-X44</f>
        <v>-119</v>
      </c>
      <c r="AA45" s="6">
        <f>Z45/X44</f>
        <v>-0.10162254483347566</v>
      </c>
      <c r="AB45" s="20">
        <f>V44+X44+Z44</f>
        <v>3573</v>
      </c>
      <c r="AC45" s="30"/>
      <c r="AD45" s="18"/>
      <c r="AF45" s="19"/>
    </row>
    <row r="46" spans="1:30" ht="49.5" thickBot="1">
      <c r="A46" s="78"/>
      <c r="B46" s="81"/>
      <c r="C46" s="5" t="s">
        <v>0</v>
      </c>
      <c r="D46" s="61">
        <f>D44-D16</f>
        <v>-417</v>
      </c>
      <c r="E46" s="3">
        <f>D46/D16</f>
        <v>-0.25504587155963304</v>
      </c>
      <c r="F46" s="61">
        <f>F44-F16</f>
        <v>-612</v>
      </c>
      <c r="G46" s="3">
        <f>F46/F16</f>
        <v>-0.3300970873786408</v>
      </c>
      <c r="H46" s="61">
        <f>H44-H16</f>
        <v>-480</v>
      </c>
      <c r="I46" s="3">
        <f>H46/H16</f>
        <v>-0.24691358024691357</v>
      </c>
      <c r="J46" s="61">
        <f>J44-J16</f>
        <v>-1190</v>
      </c>
      <c r="K46" s="3">
        <f>J46/J16</f>
        <v>-0.44419559537140724</v>
      </c>
      <c r="L46" s="60">
        <f>L44-L16</f>
        <v>-546</v>
      </c>
      <c r="M46" s="3">
        <f>L46/L16</f>
        <v>-0.26621160409556316</v>
      </c>
      <c r="N46" s="60">
        <f>N44-N16</f>
        <v>-1166</v>
      </c>
      <c r="O46" s="3">
        <f>N46/N16</f>
        <v>-0.452639751552795</v>
      </c>
      <c r="P46" s="60">
        <f>P44-P16</f>
        <v>-829</v>
      </c>
      <c r="Q46" s="3">
        <f>P46/P16</f>
        <v>-0.4039961013645224</v>
      </c>
      <c r="R46" s="60">
        <f>R44-R16</f>
        <v>-330</v>
      </c>
      <c r="S46" s="3">
        <f>R46/R16</f>
        <v>-0.21753460777851022</v>
      </c>
      <c r="T46" s="60">
        <f>T44-T16</f>
        <v>-685</v>
      </c>
      <c r="U46" s="3">
        <f>T46/T16</f>
        <v>-0.2748796147672552</v>
      </c>
      <c r="V46" s="60">
        <f>V44-V16</f>
        <v>-565</v>
      </c>
      <c r="W46" s="3">
        <f>V46/V16</f>
        <v>-0.2950391644908616</v>
      </c>
      <c r="X46" s="60">
        <f>X44-X16</f>
        <v>-347</v>
      </c>
      <c r="Y46" s="3">
        <f>X46/X16</f>
        <v>-0.22859025032938077</v>
      </c>
      <c r="Z46" s="59">
        <f>Z44-Z16</f>
        <v>-83</v>
      </c>
      <c r="AA46" s="58">
        <f>Z46/Z16</f>
        <v>-0.07312775330396476</v>
      </c>
      <c r="AB46" s="20"/>
      <c r="AC46" s="28"/>
      <c r="AD46" s="27"/>
    </row>
    <row r="47" spans="1:30" ht="16.5" thickBot="1" thickTop="1">
      <c r="A47" s="78" t="s">
        <v>7</v>
      </c>
      <c r="B47" s="79" t="s">
        <v>6</v>
      </c>
      <c r="C47" s="26"/>
      <c r="D47" s="66">
        <v>6492</v>
      </c>
      <c r="E47" s="15" t="s">
        <v>2</v>
      </c>
      <c r="F47" s="66">
        <v>4292</v>
      </c>
      <c r="G47" s="15" t="s">
        <v>2</v>
      </c>
      <c r="H47" s="66">
        <v>4802</v>
      </c>
      <c r="I47" s="15" t="s">
        <v>2</v>
      </c>
      <c r="J47" s="66">
        <v>4876</v>
      </c>
      <c r="K47" s="15" t="s">
        <v>2</v>
      </c>
      <c r="L47" s="66">
        <v>3833</v>
      </c>
      <c r="M47" s="15" t="s">
        <v>2</v>
      </c>
      <c r="N47" s="66">
        <v>3890</v>
      </c>
      <c r="O47" s="15" t="s">
        <v>2</v>
      </c>
      <c r="P47" s="66">
        <v>4674</v>
      </c>
      <c r="Q47" s="15" t="s">
        <v>2</v>
      </c>
      <c r="R47" s="66">
        <v>4510</v>
      </c>
      <c r="S47" s="15" t="s">
        <v>2</v>
      </c>
      <c r="T47" s="66">
        <v>3712</v>
      </c>
      <c r="U47" s="15" t="s">
        <v>2</v>
      </c>
      <c r="V47" s="66">
        <v>3860</v>
      </c>
      <c r="W47" s="15" t="s">
        <v>2</v>
      </c>
      <c r="X47" s="66">
        <v>3881</v>
      </c>
      <c r="Y47" s="15" t="s">
        <v>2</v>
      </c>
      <c r="Z47" s="65">
        <v>4611</v>
      </c>
      <c r="AA47" s="24" t="s">
        <v>2</v>
      </c>
      <c r="AB47" s="23">
        <f>D47+F47+H47+J47+L47+N47+P47+R47+T47+V47+X47+Z47</f>
        <v>53433</v>
      </c>
      <c r="AC47" s="22"/>
      <c r="AD47" s="21"/>
    </row>
    <row r="48" spans="1:32" ht="40.5" thickBot="1" thickTop="1">
      <c r="A48" s="78"/>
      <c r="B48" s="80"/>
      <c r="C48" s="12" t="s">
        <v>1</v>
      </c>
      <c r="D48" s="64">
        <v>144</v>
      </c>
      <c r="E48" s="10">
        <f>D48/2124</f>
        <v>0.06779661016949153</v>
      </c>
      <c r="F48" s="64">
        <f>F47-D47</f>
        <v>-2200</v>
      </c>
      <c r="G48" s="10">
        <f>F48/D47</f>
        <v>-0.33887861983980283</v>
      </c>
      <c r="H48" s="64">
        <f>H47-F47</f>
        <v>510</v>
      </c>
      <c r="I48" s="10">
        <f>H48/F47</f>
        <v>0.11882572227399814</v>
      </c>
      <c r="J48" s="64">
        <f>J47-H47</f>
        <v>74</v>
      </c>
      <c r="K48" s="10">
        <f>J48/H47</f>
        <v>0.015410245730945439</v>
      </c>
      <c r="L48" s="64">
        <f>L47-J47</f>
        <v>-1043</v>
      </c>
      <c r="M48" s="10">
        <f>L48/J47</f>
        <v>-0.2139048400328138</v>
      </c>
      <c r="N48" s="64">
        <f>N47-L47</f>
        <v>57</v>
      </c>
      <c r="O48" s="10">
        <f>N48/L47</f>
        <v>0.014870858335507435</v>
      </c>
      <c r="P48" s="64">
        <f>P47-N47</f>
        <v>784</v>
      </c>
      <c r="Q48" s="10">
        <f>P48/N47</f>
        <v>0.20154241645244217</v>
      </c>
      <c r="R48" s="64">
        <f>R47-P47</f>
        <v>-164</v>
      </c>
      <c r="S48" s="10">
        <f>R48/P47</f>
        <v>-0.03508771929824561</v>
      </c>
      <c r="T48" s="63">
        <f>T47-R47</f>
        <v>-798</v>
      </c>
      <c r="U48" s="8">
        <f>T48/R47</f>
        <v>-0.17694013303769401</v>
      </c>
      <c r="V48" s="63">
        <f>V47-T47</f>
        <v>148</v>
      </c>
      <c r="W48" s="8">
        <f>V48/T47</f>
        <v>0.03987068965517242</v>
      </c>
      <c r="X48" s="63">
        <f>X47-V47</f>
        <v>21</v>
      </c>
      <c r="Y48" s="8">
        <f>X48/V47</f>
        <v>0.005440414507772021</v>
      </c>
      <c r="Z48" s="62">
        <f>Z47-X47</f>
        <v>730</v>
      </c>
      <c r="AA48" s="6">
        <f>Z48/X47</f>
        <v>0.18809585158464312</v>
      </c>
      <c r="AB48" s="20">
        <f>V47+X47+Z47</f>
        <v>12352</v>
      </c>
      <c r="AC48" s="19"/>
      <c r="AD48" s="18"/>
      <c r="AE48" s="68"/>
      <c r="AF48" s="19"/>
    </row>
    <row r="49" spans="1:31" ht="49.5" thickBot="1">
      <c r="A49" s="78"/>
      <c r="B49" s="81"/>
      <c r="C49" s="5" t="s">
        <v>0</v>
      </c>
      <c r="D49" s="61"/>
      <c r="E49" s="3"/>
      <c r="F49" s="61"/>
      <c r="G49" s="3"/>
      <c r="H49" s="61"/>
      <c r="I49" s="3"/>
      <c r="J49" s="61"/>
      <c r="K49" s="3"/>
      <c r="L49" s="60"/>
      <c r="M49" s="3"/>
      <c r="N49" s="60"/>
      <c r="O49" s="3"/>
      <c r="P49" s="60"/>
      <c r="Q49" s="3"/>
      <c r="R49" s="60"/>
      <c r="S49" s="3"/>
      <c r="T49" s="60"/>
      <c r="U49" s="3"/>
      <c r="V49" s="60"/>
      <c r="W49" s="3"/>
      <c r="X49" s="60"/>
      <c r="Y49" s="3"/>
      <c r="Z49" s="59"/>
      <c r="AA49" s="58"/>
      <c r="AB49" s="67"/>
      <c r="AE49" s="57"/>
    </row>
    <row r="50" spans="1:31" ht="13.5" thickBot="1">
      <c r="A50" s="82" t="s">
        <v>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2"/>
      <c r="AE50" s="57"/>
    </row>
    <row r="51" spans="1:31" ht="15.75" thickBot="1">
      <c r="A51" s="78" t="s">
        <v>4</v>
      </c>
      <c r="B51" s="79" t="s">
        <v>3</v>
      </c>
      <c r="C51" s="17"/>
      <c r="D51" s="66">
        <v>6398</v>
      </c>
      <c r="E51" s="15" t="s">
        <v>2</v>
      </c>
      <c r="F51" s="66">
        <v>7492</v>
      </c>
      <c r="G51" s="15" t="s">
        <v>2</v>
      </c>
      <c r="H51" s="66">
        <v>8103</v>
      </c>
      <c r="I51" s="15" t="s">
        <v>2</v>
      </c>
      <c r="J51" s="66">
        <v>7437</v>
      </c>
      <c r="K51" s="15" t="s">
        <v>2</v>
      </c>
      <c r="L51" s="66">
        <v>7747</v>
      </c>
      <c r="M51" s="15" t="s">
        <v>2</v>
      </c>
      <c r="N51" s="66">
        <v>7694</v>
      </c>
      <c r="O51" s="15" t="s">
        <v>2</v>
      </c>
      <c r="P51" s="66">
        <v>7833</v>
      </c>
      <c r="Q51" s="15" t="s">
        <v>2</v>
      </c>
      <c r="R51" s="66">
        <v>8410</v>
      </c>
      <c r="S51" s="15" t="s">
        <v>2</v>
      </c>
      <c r="T51" s="66">
        <v>9118</v>
      </c>
      <c r="U51" s="15" t="s">
        <v>2</v>
      </c>
      <c r="V51" s="66">
        <v>9169</v>
      </c>
      <c r="W51" s="15" t="s">
        <v>2</v>
      </c>
      <c r="X51" s="66">
        <v>9025</v>
      </c>
      <c r="Y51" s="15" t="s">
        <v>2</v>
      </c>
      <c r="Z51" s="65">
        <v>9517</v>
      </c>
      <c r="AA51" s="24" t="s">
        <v>2</v>
      </c>
      <c r="AB51" s="2"/>
      <c r="AE51" s="57"/>
    </row>
    <row r="52" spans="1:31" ht="40.5" thickBot="1" thickTop="1">
      <c r="A52" s="78"/>
      <c r="B52" s="80"/>
      <c r="C52" s="12" t="s">
        <v>1</v>
      </c>
      <c r="D52" s="64">
        <v>910</v>
      </c>
      <c r="E52" s="10">
        <f>D52/5488</f>
        <v>0.16581632653061223</v>
      </c>
      <c r="F52" s="64">
        <f>F51-D51</f>
        <v>1094</v>
      </c>
      <c r="G52" s="10">
        <f>F52/D51</f>
        <v>0.17099093466708346</v>
      </c>
      <c r="H52" s="64">
        <f>H51-F51</f>
        <v>611</v>
      </c>
      <c r="I52" s="10">
        <f>H52/F51</f>
        <v>0.08155365723438335</v>
      </c>
      <c r="J52" s="64">
        <f>J51-H51</f>
        <v>-666</v>
      </c>
      <c r="K52" s="10">
        <f>J52/H51</f>
        <v>-0.0821917808219178</v>
      </c>
      <c r="L52" s="64">
        <f>L51-J51</f>
        <v>310</v>
      </c>
      <c r="M52" s="10">
        <f>L52/J51</f>
        <v>0.04168347451929542</v>
      </c>
      <c r="N52" s="64">
        <f>N51-L51</f>
        <v>-53</v>
      </c>
      <c r="O52" s="10">
        <f>N52/L51</f>
        <v>-0.006841357945010972</v>
      </c>
      <c r="P52" s="64">
        <f>P51-N51</f>
        <v>139</v>
      </c>
      <c r="Q52" s="10">
        <f>P52/N51</f>
        <v>0.018066025474395633</v>
      </c>
      <c r="R52" s="64">
        <f>R51-P51</f>
        <v>577</v>
      </c>
      <c r="S52" s="10">
        <f>R52/P51</f>
        <v>0.073662709051449</v>
      </c>
      <c r="T52" s="63">
        <f>T51-R51</f>
        <v>708</v>
      </c>
      <c r="U52" s="8">
        <f>T52/R51</f>
        <v>0.08418549346016647</v>
      </c>
      <c r="V52" s="63">
        <f>V51-T51</f>
        <v>51</v>
      </c>
      <c r="W52" s="8">
        <f>V52/T51</f>
        <v>0.005593331871024347</v>
      </c>
      <c r="X52" s="63">
        <f>X51-V51</f>
        <v>-144</v>
      </c>
      <c r="Y52" s="8">
        <f>X52/V51</f>
        <v>-0.015705093248991164</v>
      </c>
      <c r="Z52" s="62">
        <f>Z51-X51</f>
        <v>492</v>
      </c>
      <c r="AA52" s="6">
        <f>Z52/X51</f>
        <v>0.05451523545706371</v>
      </c>
      <c r="AB52" s="2"/>
      <c r="AE52" s="57"/>
    </row>
    <row r="53" spans="1:31" ht="49.5" thickBot="1">
      <c r="A53" s="78"/>
      <c r="B53" s="81"/>
      <c r="C53" s="5" t="s">
        <v>0</v>
      </c>
      <c r="D53" s="61">
        <f>D51-D23</f>
        <v>747</v>
      </c>
      <c r="E53" s="3">
        <f>D53/D23</f>
        <v>0.13218899309856663</v>
      </c>
      <c r="F53" s="61">
        <f>F51-F23</f>
        <v>1597</v>
      </c>
      <c r="G53" s="3">
        <f>F53/F23</f>
        <v>0.27090754877014417</v>
      </c>
      <c r="H53" s="61">
        <f>H51-H23</f>
        <v>1889</v>
      </c>
      <c r="I53" s="3">
        <f>H53/H23</f>
        <v>0.3039909880914065</v>
      </c>
      <c r="J53" s="61">
        <f>J51-J23</f>
        <v>1725</v>
      </c>
      <c r="K53" s="3">
        <f>J53/J23</f>
        <v>0.3019957983193277</v>
      </c>
      <c r="L53" s="60">
        <f>L51-L23</f>
        <v>2530</v>
      </c>
      <c r="M53" s="3">
        <f>L53/L23</f>
        <v>0.4849530381445275</v>
      </c>
      <c r="N53" s="60">
        <f>N51-N23</f>
        <v>2518</v>
      </c>
      <c r="O53" s="3">
        <f>N53/N23</f>
        <v>0.4864760432766615</v>
      </c>
      <c r="P53" s="60">
        <f>P51-P23</f>
        <v>2314</v>
      </c>
      <c r="Q53" s="3">
        <f>P53/P23</f>
        <v>0.41927885486501176</v>
      </c>
      <c r="R53" s="60">
        <f>R51-R23</f>
        <v>2976</v>
      </c>
      <c r="S53" s="3">
        <f>R53/R23</f>
        <v>0.5476628634523372</v>
      </c>
      <c r="T53" s="60">
        <f>T51-T23</f>
        <v>3776</v>
      </c>
      <c r="U53" s="3">
        <f>T53/T23</f>
        <v>0.7068513665293897</v>
      </c>
      <c r="V53" s="60">
        <f>V51-V23</f>
        <v>3859</v>
      </c>
      <c r="W53" s="3">
        <f>V53/V23</f>
        <v>0.7267419962335216</v>
      </c>
      <c r="X53" s="60">
        <f>X51-X23</f>
        <v>3823</v>
      </c>
      <c r="Y53" s="3">
        <f>X53/X23</f>
        <v>0.7349096501345637</v>
      </c>
      <c r="Z53" s="59">
        <f>Z51-Z23</f>
        <v>4029</v>
      </c>
      <c r="AA53" s="58">
        <f>Z53/Z23</f>
        <v>0.7341472303206997</v>
      </c>
      <c r="AB53" s="2"/>
      <c r="AE53" s="57"/>
    </row>
    <row r="54" spans="4:14" ht="13.5" thickBot="1">
      <c r="D54" s="45"/>
      <c r="F54" s="45"/>
      <c r="H54" s="45"/>
      <c r="J54" s="45"/>
      <c r="L54" s="45"/>
      <c r="N54" s="45"/>
    </row>
    <row r="55" spans="1:29" ht="23.25" customHeight="1" thickBot="1" thickTop="1">
      <c r="A55" s="99" t="s">
        <v>55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</row>
    <row r="56" spans="4:14" ht="13.5" customHeight="1" thickBot="1" thickTop="1">
      <c r="D56" s="45"/>
      <c r="F56" s="45"/>
      <c r="H56" s="45"/>
      <c r="J56" s="45"/>
      <c r="L56" s="45"/>
      <c r="N56" s="45"/>
    </row>
    <row r="57" spans="1:30" ht="20.25" customHeight="1" thickBot="1">
      <c r="A57" s="101" t="s">
        <v>34</v>
      </c>
      <c r="B57" s="102" t="s">
        <v>33</v>
      </c>
      <c r="C57" s="102"/>
      <c r="D57" s="119" t="s">
        <v>54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86"/>
      <c r="U57" s="86"/>
      <c r="V57" s="86"/>
      <c r="W57" s="86"/>
      <c r="X57" s="86"/>
      <c r="Y57" s="86"/>
      <c r="Z57" s="86"/>
      <c r="AA57" s="121"/>
      <c r="AB57" s="109" t="s">
        <v>31</v>
      </c>
      <c r="AC57" s="112" t="s">
        <v>30</v>
      </c>
      <c r="AD57" s="113"/>
    </row>
    <row r="58" spans="1:30" ht="16.5" customHeight="1" thickBot="1" thickTop="1">
      <c r="A58" s="101"/>
      <c r="B58" s="103"/>
      <c r="C58" s="104"/>
      <c r="D58" s="90" t="s">
        <v>29</v>
      </c>
      <c r="E58" s="91"/>
      <c r="F58" s="90" t="s">
        <v>28</v>
      </c>
      <c r="G58" s="91"/>
      <c r="H58" s="90" t="s">
        <v>27</v>
      </c>
      <c r="I58" s="91"/>
      <c r="J58" s="90" t="s">
        <v>26</v>
      </c>
      <c r="K58" s="91"/>
      <c r="L58" s="90" t="s">
        <v>25</v>
      </c>
      <c r="M58" s="91"/>
      <c r="N58" s="90" t="s">
        <v>24</v>
      </c>
      <c r="O58" s="91"/>
      <c r="P58" s="90" t="s">
        <v>23</v>
      </c>
      <c r="Q58" s="91"/>
      <c r="R58" s="90" t="s">
        <v>22</v>
      </c>
      <c r="S58" s="91"/>
      <c r="T58" s="90" t="s">
        <v>21</v>
      </c>
      <c r="U58" s="91"/>
      <c r="V58" s="90" t="s">
        <v>20</v>
      </c>
      <c r="W58" s="91"/>
      <c r="X58" s="90" t="s">
        <v>19</v>
      </c>
      <c r="Y58" s="91"/>
      <c r="Z58" s="116" t="s">
        <v>18</v>
      </c>
      <c r="AA58" s="117"/>
      <c r="AB58" s="110"/>
      <c r="AC58" s="114"/>
      <c r="AD58" s="115"/>
    </row>
    <row r="59" spans="1:30" ht="14.25" thickBot="1" thickTop="1">
      <c r="A59" s="52"/>
      <c r="B59" s="51"/>
      <c r="C59" s="82" t="s">
        <v>17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83"/>
      <c r="U59" s="83"/>
      <c r="V59" s="83"/>
      <c r="W59" s="83"/>
      <c r="X59" s="83"/>
      <c r="Y59" s="83"/>
      <c r="Z59" s="123"/>
      <c r="AA59" s="124"/>
      <c r="AB59" s="111"/>
      <c r="AC59" s="50" t="s">
        <v>16</v>
      </c>
      <c r="AD59" s="49" t="s">
        <v>2</v>
      </c>
    </row>
    <row r="60" spans="1:30" ht="13.5" thickBot="1">
      <c r="A60" s="45"/>
      <c r="B60" s="45"/>
      <c r="C60" s="45"/>
      <c r="D60" s="45"/>
      <c r="E60" s="45"/>
      <c r="F60" s="46"/>
      <c r="G60" s="46"/>
      <c r="H60" s="48"/>
      <c r="I60" s="47"/>
      <c r="J60" s="46"/>
      <c r="K60" s="46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85"/>
      <c r="AA60" s="86"/>
      <c r="AB60" s="87"/>
      <c r="AC60" s="88"/>
      <c r="AD60" s="89"/>
    </row>
    <row r="61" spans="1:30" ht="24" customHeight="1" thickBot="1" thickTop="1">
      <c r="A61" s="78" t="s">
        <v>15</v>
      </c>
      <c r="B61" s="79" t="s">
        <v>14</v>
      </c>
      <c r="C61" s="44"/>
      <c r="D61" s="43">
        <v>357664</v>
      </c>
      <c r="E61" s="42" t="s">
        <v>2</v>
      </c>
      <c r="F61" s="43">
        <v>358410</v>
      </c>
      <c r="G61" s="42" t="s">
        <v>2</v>
      </c>
      <c r="H61" s="43">
        <v>358487</v>
      </c>
      <c r="I61" s="42" t="s">
        <v>2</v>
      </c>
      <c r="J61" s="43">
        <v>357115</v>
      </c>
      <c r="K61" s="42" t="s">
        <v>2</v>
      </c>
      <c r="L61" s="43">
        <v>355604</v>
      </c>
      <c r="M61" s="42" t="s">
        <v>2</v>
      </c>
      <c r="N61" s="43">
        <v>357781</v>
      </c>
      <c r="O61" s="42" t="s">
        <v>2</v>
      </c>
      <c r="P61" s="43">
        <v>361654</v>
      </c>
      <c r="Q61" s="42" t="s">
        <v>2</v>
      </c>
      <c r="R61" s="43">
        <v>363537</v>
      </c>
      <c r="S61" s="42" t="s">
        <v>2</v>
      </c>
      <c r="T61" s="43">
        <v>363143</v>
      </c>
      <c r="U61" s="42" t="s">
        <v>2</v>
      </c>
      <c r="V61" s="43">
        <v>363411</v>
      </c>
      <c r="W61" s="42" t="s">
        <v>2</v>
      </c>
      <c r="X61" s="43">
        <v>364416</v>
      </c>
      <c r="Y61" s="42" t="s">
        <v>2</v>
      </c>
      <c r="Z61" s="41">
        <v>364929</v>
      </c>
      <c r="AA61" s="24" t="s">
        <v>2</v>
      </c>
      <c r="AB61" s="92"/>
      <c r="AC61" s="118"/>
      <c r="AD61" s="40"/>
    </row>
    <row r="62" spans="1:29" ht="25.5" customHeight="1" thickBot="1" thickTop="1">
      <c r="A62" s="78"/>
      <c r="B62" s="80"/>
      <c r="C62" s="33" t="s">
        <v>1</v>
      </c>
      <c r="D62" s="11">
        <f>D61-Z35</f>
        <v>3087</v>
      </c>
      <c r="E62" s="10">
        <f>D62/Z35</f>
        <v>0.008706148452945341</v>
      </c>
      <c r="F62" s="11">
        <f>F61-D61</f>
        <v>746</v>
      </c>
      <c r="G62" s="10">
        <f>F62/D61</f>
        <v>0.002085756464167487</v>
      </c>
      <c r="H62" s="11">
        <f>H61-F61</f>
        <v>77</v>
      </c>
      <c r="I62" s="10">
        <f>H62/F61</f>
        <v>0.00021483775564297872</v>
      </c>
      <c r="J62" s="11">
        <f>J61-H61</f>
        <v>-1372</v>
      </c>
      <c r="K62" s="10">
        <f>J62/H61</f>
        <v>-0.003827195965265128</v>
      </c>
      <c r="L62" s="11">
        <f>L61-J61</f>
        <v>-1511</v>
      </c>
      <c r="M62" s="10">
        <f>L62/J61</f>
        <v>-0.004231130028142195</v>
      </c>
      <c r="N62" s="9">
        <f>N61-L61</f>
        <v>2177</v>
      </c>
      <c r="O62" s="8">
        <f>N62/L61</f>
        <v>0.006121978380445665</v>
      </c>
      <c r="P62" s="9">
        <f>P61-N61</f>
        <v>3873</v>
      </c>
      <c r="Q62" s="8">
        <f>P62/N61</f>
        <v>0.01082505778674664</v>
      </c>
      <c r="R62" s="9">
        <f>R61-P61</f>
        <v>1883</v>
      </c>
      <c r="S62" s="8">
        <f>R62/P61</f>
        <v>0.005206633965060528</v>
      </c>
      <c r="T62" s="9">
        <f>T61-R61</f>
        <v>-394</v>
      </c>
      <c r="U62" s="8">
        <f>T62/R61</f>
        <v>-0.001083796147297249</v>
      </c>
      <c r="V62" s="9">
        <f>V61-T61</f>
        <v>268</v>
      </c>
      <c r="W62" s="8">
        <f>V62/T61</f>
        <v>0.0007380012832410372</v>
      </c>
      <c r="X62" s="9">
        <f>X61-V61</f>
        <v>1005</v>
      </c>
      <c r="Y62" s="8">
        <f>X62/V61</f>
        <v>0.002765463896249701</v>
      </c>
      <c r="Z62" s="7">
        <f>Z61-X61</f>
        <v>513</v>
      </c>
      <c r="AA62" s="6">
        <f>Z62/X61</f>
        <v>0.001407731822971549</v>
      </c>
      <c r="AB62" s="41">
        <f>(D61+F61+H61+J61+L61+N61+P61+R61+T61+V61+X61+Z61)/12</f>
        <v>360512.5833333333</v>
      </c>
      <c r="AC62" s="54"/>
    </row>
    <row r="63" spans="1:29" ht="25.5" customHeight="1" thickBot="1" thickTop="1">
      <c r="A63" s="78"/>
      <c r="B63" s="81"/>
      <c r="C63" s="5" t="s">
        <v>0</v>
      </c>
      <c r="D63" s="4">
        <f>D61-D35</f>
        <v>15490</v>
      </c>
      <c r="E63" s="3">
        <f>D63/D35</f>
        <v>0.04526936587817894</v>
      </c>
      <c r="F63" s="4">
        <f>F61-F35</f>
        <v>15008</v>
      </c>
      <c r="G63" s="3">
        <f>F63/F35</f>
        <v>0.04370388058310668</v>
      </c>
      <c r="H63" s="4">
        <f>H61-H35</f>
        <v>15170</v>
      </c>
      <c r="I63" s="3">
        <f>H63/H35</f>
        <v>0.04418656809887072</v>
      </c>
      <c r="J63" s="4">
        <f>J61-J35</f>
        <v>13664</v>
      </c>
      <c r="K63" s="3">
        <f>J63/J35</f>
        <v>0.03978442339664173</v>
      </c>
      <c r="L63" s="4">
        <f>L61-L35</f>
        <v>13693</v>
      </c>
      <c r="M63" s="3">
        <f>L63/L35</f>
        <v>0.04004843365671183</v>
      </c>
      <c r="N63" s="4">
        <f>N61-N35</f>
        <v>13756</v>
      </c>
      <c r="O63" s="3">
        <f>N63/N35</f>
        <v>0.03998546617251653</v>
      </c>
      <c r="P63" s="4">
        <f>P61-P35</f>
        <v>13953</v>
      </c>
      <c r="Q63" s="3">
        <f>P63/P35</f>
        <v>0.04012930650185073</v>
      </c>
      <c r="R63" s="4">
        <f>R61-R35</f>
        <v>13127</v>
      </c>
      <c r="S63" s="3">
        <f>R63/R35</f>
        <v>0.037461830427213835</v>
      </c>
      <c r="T63" s="4">
        <f>T61-T35</f>
        <v>12371</v>
      </c>
      <c r="U63" s="3">
        <f>T63/T35</f>
        <v>0.03526792332341236</v>
      </c>
      <c r="V63" s="4">
        <f>V61-V35</f>
        <v>11967</v>
      </c>
      <c r="W63" s="3">
        <f>V63/V35</f>
        <v>0.034050944104892955</v>
      </c>
      <c r="X63" s="4">
        <f>X61-X35</f>
        <v>11853</v>
      </c>
      <c r="Y63" s="3">
        <f>X63/X35</f>
        <v>0.03361952331923656</v>
      </c>
      <c r="Z63" s="7">
        <f>Z61-Z35</f>
        <v>10352</v>
      </c>
      <c r="AA63" s="6">
        <f>Z63/Z35</f>
        <v>0.029195351080301316</v>
      </c>
      <c r="AB63" s="2"/>
      <c r="AC63" s="37"/>
    </row>
    <row r="64" spans="1:32" ht="24" customHeight="1" thickBot="1" thickTop="1">
      <c r="A64" s="78" t="s">
        <v>13</v>
      </c>
      <c r="B64" s="79" t="s">
        <v>12</v>
      </c>
      <c r="C64" s="36"/>
      <c r="D64" s="35">
        <v>9148</v>
      </c>
      <c r="E64" s="15" t="s">
        <v>2</v>
      </c>
      <c r="F64" s="35">
        <v>6923</v>
      </c>
      <c r="G64" s="15" t="s">
        <v>2</v>
      </c>
      <c r="H64" s="35">
        <v>7239</v>
      </c>
      <c r="I64" s="15" t="s">
        <v>2</v>
      </c>
      <c r="J64" s="35">
        <v>7199</v>
      </c>
      <c r="K64" s="15" t="s">
        <v>2</v>
      </c>
      <c r="L64" s="35">
        <v>5782</v>
      </c>
      <c r="M64" s="15" t="s">
        <v>2</v>
      </c>
      <c r="N64" s="35">
        <v>9201</v>
      </c>
      <c r="O64" s="15" t="s">
        <v>2</v>
      </c>
      <c r="P64" s="35">
        <v>10654</v>
      </c>
      <c r="Q64" s="15" t="s">
        <v>2</v>
      </c>
      <c r="R64" s="35">
        <v>8726</v>
      </c>
      <c r="S64" s="15" t="s">
        <v>2</v>
      </c>
      <c r="T64" s="35">
        <v>8109</v>
      </c>
      <c r="U64" s="15" t="s">
        <v>2</v>
      </c>
      <c r="V64" s="35">
        <v>7698</v>
      </c>
      <c r="W64" s="15" t="s">
        <v>2</v>
      </c>
      <c r="X64" s="35">
        <v>7253</v>
      </c>
      <c r="Y64" s="15" t="s">
        <v>2</v>
      </c>
      <c r="Z64" s="34">
        <v>7946</v>
      </c>
      <c r="AA64" s="24" t="s">
        <v>2</v>
      </c>
      <c r="AB64" s="23">
        <f>D64+F64+H64+J64+L64+N64+P64+R64+T64+V64+X64+Z64</f>
        <v>95878</v>
      </c>
      <c r="AC64" s="22"/>
      <c r="AD64" s="21"/>
      <c r="AF64" s="19"/>
    </row>
    <row r="65" spans="1:30" ht="25.5" customHeight="1" thickBot="1" thickTop="1">
      <c r="A65" s="78"/>
      <c r="B65" s="80"/>
      <c r="C65" s="33" t="s">
        <v>1</v>
      </c>
      <c r="D65" s="11">
        <f>D64-Z38</f>
        <v>463</v>
      </c>
      <c r="E65" s="10">
        <f>D65/Z38</f>
        <v>0.05331030512377662</v>
      </c>
      <c r="F65" s="11">
        <f>F64-D64</f>
        <v>-2225</v>
      </c>
      <c r="G65" s="10">
        <f>F65/D64</f>
        <v>-0.24322256230870135</v>
      </c>
      <c r="H65" s="11">
        <f>H64-F64</f>
        <v>316</v>
      </c>
      <c r="I65" s="10">
        <f>H65/F64</f>
        <v>0.04564495161057345</v>
      </c>
      <c r="J65" s="11">
        <f>J64-H64</f>
        <v>-40</v>
      </c>
      <c r="K65" s="10">
        <f>J65/H64</f>
        <v>-0.005525625086337892</v>
      </c>
      <c r="L65" s="11">
        <f>L64-J64</f>
        <v>-1417</v>
      </c>
      <c r="M65" s="10">
        <f>L65/J64</f>
        <v>-0.19683289345742463</v>
      </c>
      <c r="N65" s="9">
        <f>N64-L64</f>
        <v>3419</v>
      </c>
      <c r="O65" s="8">
        <f>N65/L64</f>
        <v>0.5913178830854375</v>
      </c>
      <c r="P65" s="9">
        <f>P64-N64</f>
        <v>1453</v>
      </c>
      <c r="Q65" s="8">
        <f>P65/N64</f>
        <v>0.15791761765025542</v>
      </c>
      <c r="R65" s="9">
        <f>R64-P64</f>
        <v>-1928</v>
      </c>
      <c r="S65" s="8">
        <f>R65/P64</f>
        <v>-0.18096489581377886</v>
      </c>
      <c r="T65" s="9">
        <f>T64-R64</f>
        <v>-617</v>
      </c>
      <c r="U65" s="8">
        <f>T65/R64</f>
        <v>-0.07070822828329132</v>
      </c>
      <c r="V65" s="9">
        <f>V64-T64</f>
        <v>-411</v>
      </c>
      <c r="W65" s="8">
        <f>V65/T64</f>
        <v>-0.05068442471328154</v>
      </c>
      <c r="X65" s="9">
        <f>X64-V64</f>
        <v>-445</v>
      </c>
      <c r="Y65" s="8">
        <f>X65/V64</f>
        <v>-0.05780722265523513</v>
      </c>
      <c r="Z65" s="7">
        <f>Z64-X64</f>
        <v>693</v>
      </c>
      <c r="AA65" s="6">
        <f>Z65/X64</f>
        <v>0.09554667034330622</v>
      </c>
      <c r="AB65" s="20">
        <f>AB64-D64-F64-H64-J64-L64-N64-P64-R64-T64-V64</f>
        <v>15199</v>
      </c>
      <c r="AC65" s="30"/>
      <c r="AD65" s="18"/>
    </row>
    <row r="66" spans="1:30" ht="25.5" customHeight="1" thickBot="1" thickTop="1">
      <c r="A66" s="78"/>
      <c r="B66" s="81"/>
      <c r="C66" s="5" t="s">
        <v>0</v>
      </c>
      <c r="D66" s="4">
        <f>D64-D38</f>
        <v>-1340</v>
      </c>
      <c r="E66" s="3">
        <f>D66/D38</f>
        <v>-0.12776506483600306</v>
      </c>
      <c r="F66" s="4">
        <f>F64-F38</f>
        <v>-773</v>
      </c>
      <c r="G66" s="3">
        <f>F66/F38</f>
        <v>-0.10044178794178794</v>
      </c>
      <c r="H66" s="4">
        <f>H64-H38</f>
        <v>-761</v>
      </c>
      <c r="I66" s="3">
        <f>H66/H38</f>
        <v>-0.095125</v>
      </c>
      <c r="J66" s="4">
        <f>J64-J38</f>
        <v>-511</v>
      </c>
      <c r="K66" s="3">
        <f>J66/J38</f>
        <v>-0.06627756160830091</v>
      </c>
      <c r="L66" s="4">
        <f>L64-L38</f>
        <v>-524</v>
      </c>
      <c r="M66" s="3">
        <f>L66/L38</f>
        <v>-0.08309546463685379</v>
      </c>
      <c r="N66" s="4">
        <f>N64-N38</f>
        <v>-767</v>
      </c>
      <c r="O66" s="3">
        <f>N66/N38</f>
        <v>-0.076946227929374</v>
      </c>
      <c r="P66" s="4">
        <f>P64-P38</f>
        <v>465</v>
      </c>
      <c r="Q66" s="3">
        <f>P66/P38</f>
        <v>0.04563745215428403</v>
      </c>
      <c r="R66" s="4">
        <f>R64-R38</f>
        <v>-85</v>
      </c>
      <c r="S66" s="3">
        <f>R66/R38</f>
        <v>-0.009647032118942231</v>
      </c>
      <c r="T66" s="4">
        <f>T64-T38</f>
        <v>-986</v>
      </c>
      <c r="U66" s="3">
        <f>T66/T38</f>
        <v>-0.10841121495327102</v>
      </c>
      <c r="V66" s="4">
        <f>V64-V38</f>
        <v>-905</v>
      </c>
      <c r="W66" s="3">
        <f>V66/V38</f>
        <v>-0.10519586190863653</v>
      </c>
      <c r="X66" s="4">
        <f>X64-X38</f>
        <v>-532</v>
      </c>
      <c r="Y66" s="3">
        <f>X66/X38</f>
        <v>-0.06833654463712267</v>
      </c>
      <c r="Z66" s="7">
        <f>Z64-Z38</f>
        <v>-739</v>
      </c>
      <c r="AA66" s="6">
        <f>Z66/Z38</f>
        <v>-0.08508923431203223</v>
      </c>
      <c r="AB66" s="29"/>
      <c r="AC66" s="28"/>
      <c r="AD66" s="27"/>
    </row>
    <row r="67" spans="1:32" ht="24" customHeight="1" thickBot="1" thickTop="1">
      <c r="A67" s="78" t="s">
        <v>11</v>
      </c>
      <c r="B67" s="79" t="s">
        <v>10</v>
      </c>
      <c r="C67" s="26"/>
      <c r="D67" s="16">
        <v>2994</v>
      </c>
      <c r="E67" s="15" t="s">
        <v>2</v>
      </c>
      <c r="F67" s="16">
        <v>3080</v>
      </c>
      <c r="G67" s="15" t="s">
        <v>2</v>
      </c>
      <c r="H67" s="16">
        <v>3903</v>
      </c>
      <c r="I67" s="15" t="s">
        <v>2</v>
      </c>
      <c r="J67" s="16">
        <v>5111</v>
      </c>
      <c r="K67" s="15" t="s">
        <v>2</v>
      </c>
      <c r="L67" s="16">
        <v>4643</v>
      </c>
      <c r="M67" s="15" t="s">
        <v>2</v>
      </c>
      <c r="N67" s="16">
        <v>4077</v>
      </c>
      <c r="O67" s="15" t="s">
        <v>2</v>
      </c>
      <c r="P67" s="16">
        <v>3998</v>
      </c>
      <c r="Q67" s="15" t="s">
        <v>2</v>
      </c>
      <c r="R67" s="16">
        <v>3701</v>
      </c>
      <c r="S67" s="15" t="s">
        <v>2</v>
      </c>
      <c r="T67" s="16">
        <v>5686</v>
      </c>
      <c r="U67" s="15" t="s">
        <v>2</v>
      </c>
      <c r="V67" s="16">
        <v>4077</v>
      </c>
      <c r="W67" s="15" t="s">
        <v>2</v>
      </c>
      <c r="X67" s="16">
        <v>2902</v>
      </c>
      <c r="Y67" s="15" t="s">
        <v>2</v>
      </c>
      <c r="Z67" s="25">
        <v>4004</v>
      </c>
      <c r="AA67" s="24" t="s">
        <v>2</v>
      </c>
      <c r="AB67" s="23">
        <f>D67+F67+H67+J67+L67+N67+P67+R67+T67+V67+X67+Z67</f>
        <v>48176</v>
      </c>
      <c r="AC67" s="22"/>
      <c r="AD67" s="21"/>
      <c r="AF67" s="19"/>
    </row>
    <row r="68" spans="1:30" ht="25.5" customHeight="1" thickBot="1" thickTop="1">
      <c r="A68" s="78"/>
      <c r="B68" s="80"/>
      <c r="C68" s="12" t="s">
        <v>1</v>
      </c>
      <c r="D68" s="11">
        <f>D67-Z41</f>
        <v>-103</v>
      </c>
      <c r="E68" s="10">
        <f>D68/Z41</f>
        <v>-0.03325799160477882</v>
      </c>
      <c r="F68" s="11">
        <f>F67-D67</f>
        <v>86</v>
      </c>
      <c r="G68" s="10">
        <f>F68/D67</f>
        <v>0.028724114896459586</v>
      </c>
      <c r="H68" s="11">
        <f>H67-F67</f>
        <v>823</v>
      </c>
      <c r="I68" s="10">
        <f>H68/F67</f>
        <v>0.2672077922077922</v>
      </c>
      <c r="J68" s="11">
        <f>J67-H67</f>
        <v>1208</v>
      </c>
      <c r="K68" s="10">
        <f>J68/H67</f>
        <v>0.3095055085831412</v>
      </c>
      <c r="L68" s="11">
        <f>L67-J67</f>
        <v>-468</v>
      </c>
      <c r="M68" s="10">
        <f>L68/J67</f>
        <v>-0.09156720798278223</v>
      </c>
      <c r="N68" s="9">
        <f>N67-L67</f>
        <v>-566</v>
      </c>
      <c r="O68" s="8">
        <f>N68/L67</f>
        <v>-0.12190394141718716</v>
      </c>
      <c r="P68" s="9">
        <f>P67-N67</f>
        <v>-79</v>
      </c>
      <c r="Q68" s="8">
        <f>P68/N67</f>
        <v>-0.019376992886926663</v>
      </c>
      <c r="R68" s="9">
        <f>R67-P67</f>
        <v>-297</v>
      </c>
      <c r="S68" s="8">
        <f>R68/P67</f>
        <v>-0.0742871435717859</v>
      </c>
      <c r="T68" s="9">
        <f>T67-R67</f>
        <v>1985</v>
      </c>
      <c r="U68" s="8">
        <f>T68/R67</f>
        <v>0.536341529316401</v>
      </c>
      <c r="V68" s="9">
        <f>V67-T67</f>
        <v>-1609</v>
      </c>
      <c r="W68" s="8">
        <f>V68/T67</f>
        <v>-0.282975729862821</v>
      </c>
      <c r="X68" s="9">
        <f>X67-V67</f>
        <v>-1175</v>
      </c>
      <c r="Y68" s="8">
        <f>X68/V67</f>
        <v>-0.28820210939416235</v>
      </c>
      <c r="Z68" s="7">
        <f>Z67-X67</f>
        <v>1102</v>
      </c>
      <c r="AA68" s="6">
        <f>Z68/X67</f>
        <v>0.3797381116471399</v>
      </c>
      <c r="AB68" s="20">
        <f>AB67-D67-F67-H67-J67-L67-N67-P67-R67-T67-V67</f>
        <v>6906</v>
      </c>
      <c r="AC68" s="30"/>
      <c r="AD68" s="18"/>
    </row>
    <row r="69" spans="1:30" ht="25.5" customHeight="1" thickBot="1" thickTop="1">
      <c r="A69" s="78"/>
      <c r="B69" s="81"/>
      <c r="C69" s="5" t="s">
        <v>0</v>
      </c>
      <c r="D69" s="4">
        <f>D67-D41</f>
        <v>-465</v>
      </c>
      <c r="E69" s="3">
        <f>D69/D41</f>
        <v>-0.1344319167389419</v>
      </c>
      <c r="F69" s="4">
        <f>F68-F41</f>
        <v>-3069</v>
      </c>
      <c r="G69" s="3">
        <f>F69/F41</f>
        <v>-0.9727416798732171</v>
      </c>
      <c r="H69" s="4">
        <f>H68-H41</f>
        <v>-3446</v>
      </c>
      <c r="I69" s="3">
        <f>H69/H41</f>
        <v>-0.8072148044038416</v>
      </c>
      <c r="J69" s="4">
        <f>J68-J41</f>
        <v>-2703</v>
      </c>
      <c r="K69" s="3">
        <f>J69/J41</f>
        <v>-0.691127588851956</v>
      </c>
      <c r="L69" s="4">
        <f>L68-L41</f>
        <v>-4842</v>
      </c>
      <c r="M69" s="3">
        <f>L69/L41</f>
        <v>-1.1069958847736625</v>
      </c>
      <c r="N69" s="4">
        <f>N68-N41</f>
        <v>-4687</v>
      </c>
      <c r="O69" s="3">
        <f>N69/N41</f>
        <v>-1.1373453045377335</v>
      </c>
      <c r="P69" s="4">
        <f>P68-P41</f>
        <v>-3428</v>
      </c>
      <c r="Q69" s="3">
        <f>P69/P41</f>
        <v>-1.0235891310839056</v>
      </c>
      <c r="R69" s="4">
        <f>R68-R41</f>
        <v>-3142</v>
      </c>
      <c r="S69" s="3">
        <f>R69/R41</f>
        <v>-1.1043936731107205</v>
      </c>
      <c r="T69" s="4">
        <f>T68-T41</f>
        <v>-3175</v>
      </c>
      <c r="U69" s="3">
        <f>T69/T41</f>
        <v>-0.6153100775193798</v>
      </c>
      <c r="V69" s="4">
        <f>V68-V41</f>
        <v>-5431</v>
      </c>
      <c r="W69" s="3">
        <f>V69/V41</f>
        <v>-1.4209837781266352</v>
      </c>
      <c r="X69" s="4">
        <f>X68-X41</f>
        <v>-4640</v>
      </c>
      <c r="Y69" s="3">
        <f>X69/X41</f>
        <v>-1.3391053391053391</v>
      </c>
      <c r="Z69" s="7">
        <f>Z68-Z41</f>
        <v>-1995</v>
      </c>
      <c r="AA69" s="6">
        <f>Z69/Z41</f>
        <v>-0.6441717791411042</v>
      </c>
      <c r="AB69" s="29"/>
      <c r="AC69" s="30"/>
      <c r="AD69" s="27"/>
    </row>
    <row r="70" spans="1:32" ht="24" customHeight="1" thickBot="1" thickTop="1">
      <c r="A70" s="78" t="s">
        <v>9</v>
      </c>
      <c r="B70" s="79" t="s">
        <v>8</v>
      </c>
      <c r="C70" s="26"/>
      <c r="D70" s="16">
        <v>969</v>
      </c>
      <c r="E70" s="15" t="s">
        <v>2</v>
      </c>
      <c r="F70" s="16">
        <v>1008</v>
      </c>
      <c r="G70" s="15" t="s">
        <v>2</v>
      </c>
      <c r="H70" s="16">
        <v>1358</v>
      </c>
      <c r="I70" s="15" t="s">
        <v>2</v>
      </c>
      <c r="J70" s="16">
        <v>1855</v>
      </c>
      <c r="K70" s="15" t="s">
        <v>2</v>
      </c>
      <c r="L70" s="16">
        <v>1437</v>
      </c>
      <c r="M70" s="15" t="s">
        <v>2</v>
      </c>
      <c r="N70" s="16">
        <v>1299</v>
      </c>
      <c r="O70" s="15" t="s">
        <v>2</v>
      </c>
      <c r="P70" s="16">
        <v>1322</v>
      </c>
      <c r="Q70" s="15" t="s">
        <v>2</v>
      </c>
      <c r="R70" s="16">
        <v>1066</v>
      </c>
      <c r="S70" s="15" t="s">
        <v>2</v>
      </c>
      <c r="T70" s="16">
        <v>459</v>
      </c>
      <c r="U70" s="15" t="s">
        <v>2</v>
      </c>
      <c r="V70" s="16">
        <v>1186</v>
      </c>
      <c r="W70" s="15" t="s">
        <v>2</v>
      </c>
      <c r="X70" s="16">
        <v>2572</v>
      </c>
      <c r="Y70" s="15" t="s">
        <v>2</v>
      </c>
      <c r="Z70" s="25">
        <v>2439</v>
      </c>
      <c r="AA70" s="24" t="s">
        <v>2</v>
      </c>
      <c r="AB70" s="23">
        <f>D70+F70+H70+J70+L70+N70+P70+R70+T70+V70+X70+Z70</f>
        <v>16970</v>
      </c>
      <c r="AC70" s="22"/>
      <c r="AD70" s="21"/>
      <c r="AF70" s="19"/>
    </row>
    <row r="71" spans="1:30" ht="25.5" customHeight="1" thickBot="1" thickTop="1">
      <c r="A71" s="78"/>
      <c r="B71" s="80"/>
      <c r="C71" s="12" t="s">
        <v>1</v>
      </c>
      <c r="D71" s="11">
        <f>D70-Z44</f>
        <v>-83</v>
      </c>
      <c r="E71" s="10">
        <f>D71/Z44</f>
        <v>-0.07889733840304182</v>
      </c>
      <c r="F71" s="11">
        <f>F70-D70</f>
        <v>39</v>
      </c>
      <c r="G71" s="10">
        <f>F71/D70</f>
        <v>0.04024767801857585</v>
      </c>
      <c r="H71" s="11">
        <f>H70-F70</f>
        <v>350</v>
      </c>
      <c r="I71" s="10">
        <f>H71/F70</f>
        <v>0.3472222222222222</v>
      </c>
      <c r="J71" s="11">
        <f>J70-H70</f>
        <v>497</v>
      </c>
      <c r="K71" s="10">
        <f>J71/H70</f>
        <v>0.36597938144329895</v>
      </c>
      <c r="L71" s="11">
        <f>L70-J70</f>
        <v>-418</v>
      </c>
      <c r="M71" s="10">
        <f>L71/J70</f>
        <v>-0.22533692722371967</v>
      </c>
      <c r="N71" s="9">
        <f>N70-L70</f>
        <v>-138</v>
      </c>
      <c r="O71" s="8">
        <f>N71/L70</f>
        <v>-0.09603340292275574</v>
      </c>
      <c r="P71" s="9">
        <f>P70-N70</f>
        <v>23</v>
      </c>
      <c r="Q71" s="8">
        <f>P71/N70</f>
        <v>0.01770592763664357</v>
      </c>
      <c r="R71" s="9">
        <f>R70-P70</f>
        <v>-256</v>
      </c>
      <c r="S71" s="8">
        <f>R71/P70</f>
        <v>-0.19364599092284418</v>
      </c>
      <c r="T71" s="9">
        <f>T70-R70</f>
        <v>-607</v>
      </c>
      <c r="U71" s="8">
        <f>T71/R70</f>
        <v>-0.5694183864915572</v>
      </c>
      <c r="V71" s="9">
        <f>V70-T70</f>
        <v>727</v>
      </c>
      <c r="W71" s="8">
        <f>V71/T70</f>
        <v>1.5838779956427016</v>
      </c>
      <c r="X71" s="9">
        <f>X70-V70</f>
        <v>1386</v>
      </c>
      <c r="Y71" s="8">
        <f>X71/V70</f>
        <v>1.1686340640809443</v>
      </c>
      <c r="Z71" s="7">
        <f>Z70-X70</f>
        <v>-133</v>
      </c>
      <c r="AA71" s="6">
        <f>Z71/X70</f>
        <v>-0.05171073094867807</v>
      </c>
      <c r="AB71" s="20">
        <f>AB70-D70-F70-H70-J70-L70-N70-P70-R70-T70-V70</f>
        <v>5011</v>
      </c>
      <c r="AC71" s="30"/>
      <c r="AD71" s="18"/>
    </row>
    <row r="72" spans="1:30" ht="25.5" customHeight="1" thickBot="1" thickTop="1">
      <c r="A72" s="78"/>
      <c r="B72" s="81"/>
      <c r="C72" s="5" t="s">
        <v>0</v>
      </c>
      <c r="D72" s="4">
        <f>D70-D44</f>
        <v>-249</v>
      </c>
      <c r="E72" s="3">
        <f>D72/D44</f>
        <v>-0.2044334975369458</v>
      </c>
      <c r="F72" s="4">
        <f>F70-F44</f>
        <v>-234</v>
      </c>
      <c r="G72" s="3">
        <f>F72/F44</f>
        <v>-0.18840579710144928</v>
      </c>
      <c r="H72" s="4">
        <f>H70-H44</f>
        <v>-106</v>
      </c>
      <c r="I72" s="3">
        <f>H72/H44</f>
        <v>-0.07240437158469945</v>
      </c>
      <c r="J72" s="4">
        <f>J70-J44</f>
        <v>366</v>
      </c>
      <c r="K72" s="3">
        <f>J72/J44</f>
        <v>0.2458025520483546</v>
      </c>
      <c r="L72" s="4">
        <f>L70-L44</f>
        <v>-68</v>
      </c>
      <c r="M72" s="3">
        <f>L72/L44</f>
        <v>-0.045182724252491695</v>
      </c>
      <c r="N72" s="4">
        <f>N70-N44</f>
        <v>-111</v>
      </c>
      <c r="O72" s="3">
        <f>N72/N44</f>
        <v>-0.07872340425531915</v>
      </c>
      <c r="P72" s="4">
        <f>P70-P44</f>
        <v>99</v>
      </c>
      <c r="Q72" s="3">
        <f>P72/P44</f>
        <v>0.08094848732624693</v>
      </c>
      <c r="R72" s="4">
        <f>R70-R44</f>
        <v>-121</v>
      </c>
      <c r="S72" s="3">
        <f>R72/R44</f>
        <v>-0.10193765796124685</v>
      </c>
      <c r="T72" s="4">
        <f>T70-T44</f>
        <v>-1348</v>
      </c>
      <c r="U72" s="3">
        <f>T72/T44</f>
        <v>-0.7459878251245158</v>
      </c>
      <c r="V72" s="4">
        <f>V70-V44</f>
        <v>-164</v>
      </c>
      <c r="W72" s="3">
        <f>V72/V44</f>
        <v>-0.12148148148148148</v>
      </c>
      <c r="X72" s="4">
        <f>X70-X44</f>
        <v>1401</v>
      </c>
      <c r="Y72" s="3">
        <f>X72/X44</f>
        <v>1.1964133219470539</v>
      </c>
      <c r="Z72" s="7">
        <f>Z70-Z44</f>
        <v>1387</v>
      </c>
      <c r="AA72" s="6">
        <f>Z72/Z44</f>
        <v>1.3184410646387832</v>
      </c>
      <c r="AB72" s="29"/>
      <c r="AC72" s="28"/>
      <c r="AD72" s="27"/>
    </row>
    <row r="73" spans="1:32" ht="24" customHeight="1" thickBot="1" thickTop="1">
      <c r="A73" s="78" t="s">
        <v>7</v>
      </c>
      <c r="B73" s="79" t="s">
        <v>6</v>
      </c>
      <c r="C73" s="26"/>
      <c r="D73" s="16">
        <v>6032</v>
      </c>
      <c r="E73" s="15" t="s">
        <v>2</v>
      </c>
      <c r="F73" s="16">
        <v>3897</v>
      </c>
      <c r="G73" s="15" t="s">
        <v>2</v>
      </c>
      <c r="H73" s="16">
        <v>3933</v>
      </c>
      <c r="I73" s="15" t="s">
        <v>2</v>
      </c>
      <c r="J73" s="16">
        <v>3771</v>
      </c>
      <c r="K73" s="15" t="s">
        <v>2</v>
      </c>
      <c r="L73" s="16">
        <v>3213</v>
      </c>
      <c r="M73" s="15" t="s">
        <v>2</v>
      </c>
      <c r="N73" s="16">
        <v>3405</v>
      </c>
      <c r="O73" s="15" t="s">
        <v>2</v>
      </c>
      <c r="P73" s="16">
        <v>4411</v>
      </c>
      <c r="Q73" s="15" t="s">
        <v>2</v>
      </c>
      <c r="R73" s="16">
        <v>4637</v>
      </c>
      <c r="S73" s="15" t="s">
        <v>2</v>
      </c>
      <c r="T73" s="16">
        <v>3803</v>
      </c>
      <c r="U73" s="15" t="s">
        <v>2</v>
      </c>
      <c r="V73" s="16">
        <v>3545</v>
      </c>
      <c r="W73" s="15" t="s">
        <v>2</v>
      </c>
      <c r="X73" s="16">
        <v>3933</v>
      </c>
      <c r="Y73" s="15" t="s">
        <v>2</v>
      </c>
      <c r="Z73" s="25">
        <v>4922</v>
      </c>
      <c r="AA73" s="24" t="s">
        <v>2</v>
      </c>
      <c r="AB73" s="23">
        <f>D73+F73+H73+J73+L73+N73+P73+R73+T73+V73+X73+Z73</f>
        <v>49502</v>
      </c>
      <c r="AC73" s="22"/>
      <c r="AD73" s="21"/>
      <c r="AF73" s="19"/>
    </row>
    <row r="74" spans="1:30" ht="25.5" customHeight="1" thickBot="1" thickTop="1">
      <c r="A74" s="78"/>
      <c r="B74" s="80"/>
      <c r="C74" s="12" t="s">
        <v>1</v>
      </c>
      <c r="D74" s="11">
        <f>D73-Z47</f>
        <v>1421</v>
      </c>
      <c r="E74" s="10">
        <f>D74/Z47</f>
        <v>0.3081761006289308</v>
      </c>
      <c r="F74" s="11">
        <f>F73-D73</f>
        <v>-2135</v>
      </c>
      <c r="G74" s="10">
        <f>F74/D73</f>
        <v>-0.35394562334217505</v>
      </c>
      <c r="H74" s="11">
        <f>H73-F73</f>
        <v>36</v>
      </c>
      <c r="I74" s="10">
        <f>H74/F73</f>
        <v>0.009237875288683603</v>
      </c>
      <c r="J74" s="11">
        <f>J73-H73</f>
        <v>-162</v>
      </c>
      <c r="K74" s="10">
        <f>J74/H73</f>
        <v>-0.041189931350114416</v>
      </c>
      <c r="L74" s="11">
        <f>L73-J73</f>
        <v>-558</v>
      </c>
      <c r="M74" s="10">
        <f>L74/J73</f>
        <v>-0.14797136038186157</v>
      </c>
      <c r="N74" s="9">
        <f>N73-L73</f>
        <v>192</v>
      </c>
      <c r="O74" s="8">
        <f>N74/L73</f>
        <v>0.059757236227824466</v>
      </c>
      <c r="P74" s="9">
        <f>P73-N73</f>
        <v>1006</v>
      </c>
      <c r="Q74" s="8">
        <f>P74/N73</f>
        <v>0.29544787077826723</v>
      </c>
      <c r="R74" s="9">
        <f>R73-P73</f>
        <v>226</v>
      </c>
      <c r="S74" s="8">
        <f>R74/P73</f>
        <v>0.051235547494899114</v>
      </c>
      <c r="T74" s="9">
        <f>T73-R73</f>
        <v>-834</v>
      </c>
      <c r="U74" s="8">
        <f>T74/R73</f>
        <v>-0.1798576665947811</v>
      </c>
      <c r="V74" s="9">
        <f>V73-T73</f>
        <v>-258</v>
      </c>
      <c r="W74" s="8">
        <f>V74/T73</f>
        <v>-0.06784117801735472</v>
      </c>
      <c r="X74" s="9">
        <f>X73-V73</f>
        <v>388</v>
      </c>
      <c r="Y74" s="8">
        <f>X74/V73</f>
        <v>0.10944992947813822</v>
      </c>
      <c r="Z74" s="7">
        <f>Z73-X73</f>
        <v>989</v>
      </c>
      <c r="AA74" s="6">
        <f>Z74/X73</f>
        <v>0.25146198830409355</v>
      </c>
      <c r="AB74" s="20">
        <f>AB73-D73-F73-H73-J73-L73-N73-P73-R73-T73-V73</f>
        <v>8855</v>
      </c>
      <c r="AC74" s="19"/>
      <c r="AD74" s="18"/>
    </row>
    <row r="75" spans="1:28" ht="25.5" customHeight="1" thickBot="1" thickTop="1">
      <c r="A75" s="78"/>
      <c r="B75" s="81"/>
      <c r="C75" s="5" t="s">
        <v>0</v>
      </c>
      <c r="D75" s="4">
        <f>D73-D47</f>
        <v>-460</v>
      </c>
      <c r="E75" s="3">
        <f>D75/D47</f>
        <v>-0.07085643869377696</v>
      </c>
      <c r="F75" s="4">
        <f>F73-F47</f>
        <v>-395</v>
      </c>
      <c r="G75" s="3">
        <f>F75/F47</f>
        <v>-0.09203168685927307</v>
      </c>
      <c r="H75" s="4">
        <f>H73-H47</f>
        <v>-869</v>
      </c>
      <c r="I75" s="3">
        <f>H75/H47</f>
        <v>-0.18096626405664307</v>
      </c>
      <c r="J75" s="4">
        <f>J73-J47</f>
        <v>-1105</v>
      </c>
      <c r="K75" s="3">
        <f>J75/J47</f>
        <v>-0.22662018047579985</v>
      </c>
      <c r="L75" s="4">
        <f>L73-L47</f>
        <v>-620</v>
      </c>
      <c r="M75" s="3">
        <f>L75/L47</f>
        <v>-0.1617531959300809</v>
      </c>
      <c r="N75" s="4">
        <f>N73-N47</f>
        <v>-485</v>
      </c>
      <c r="O75" s="3">
        <f>N75/N47</f>
        <v>-0.12467866323907455</v>
      </c>
      <c r="P75" s="4">
        <f>P73-P47</f>
        <v>-263</v>
      </c>
      <c r="Q75" s="3">
        <f>P75/P47</f>
        <v>-0.05626872058194266</v>
      </c>
      <c r="R75" s="4">
        <f>R73-R47</f>
        <v>127</v>
      </c>
      <c r="S75" s="3">
        <f>R75/R47</f>
        <v>0.028159645232815965</v>
      </c>
      <c r="T75" s="4">
        <f>T73-T47</f>
        <v>91</v>
      </c>
      <c r="U75" s="3">
        <f>T75/T47</f>
        <v>0.02451508620689655</v>
      </c>
      <c r="V75" s="4">
        <f>V73-V47</f>
        <v>-315</v>
      </c>
      <c r="W75" s="3">
        <f>V75/V47</f>
        <v>-0.08160621761658031</v>
      </c>
      <c r="X75" s="4">
        <f>X73-X47</f>
        <v>52</v>
      </c>
      <c r="Y75" s="3">
        <f>X75/X47</f>
        <v>0.013398608606029374</v>
      </c>
      <c r="Z75" s="7">
        <f>Z73-Z47</f>
        <v>311</v>
      </c>
      <c r="AA75" s="6">
        <f>Z75/Z47</f>
        <v>0.06744740837128606</v>
      </c>
      <c r="AB75" s="2"/>
    </row>
    <row r="76" spans="1:28" ht="19.5" customHeight="1" thickBot="1">
      <c r="A76" s="82" t="s">
        <v>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2"/>
    </row>
    <row r="77" spans="1:28" ht="24" customHeight="1" thickBot="1">
      <c r="A77" s="78" t="s">
        <v>4</v>
      </c>
      <c r="B77" s="79" t="s">
        <v>3</v>
      </c>
      <c r="C77" s="17"/>
      <c r="D77" s="16">
        <v>10228</v>
      </c>
      <c r="E77" s="15" t="s">
        <v>2</v>
      </c>
      <c r="F77" s="16">
        <v>10938</v>
      </c>
      <c r="G77" s="15" t="s">
        <v>2</v>
      </c>
      <c r="H77" s="16">
        <v>11393</v>
      </c>
      <c r="I77" s="15" t="s">
        <v>2</v>
      </c>
      <c r="J77" s="16">
        <v>10676</v>
      </c>
      <c r="K77" s="15" t="s">
        <v>2</v>
      </c>
      <c r="L77" s="16">
        <v>10150</v>
      </c>
      <c r="M77" s="15" t="s">
        <v>2</v>
      </c>
      <c r="N77" s="16">
        <v>8722</v>
      </c>
      <c r="O77" s="15" t="s">
        <v>2</v>
      </c>
      <c r="P77" s="16">
        <v>8272</v>
      </c>
      <c r="Q77" s="15" t="s">
        <v>2</v>
      </c>
      <c r="R77" s="16">
        <v>8720</v>
      </c>
      <c r="S77" s="15" t="s">
        <v>2</v>
      </c>
      <c r="T77" s="16">
        <v>6126</v>
      </c>
      <c r="U77" s="15" t="s">
        <v>2</v>
      </c>
      <c r="V77" s="16">
        <v>7411</v>
      </c>
      <c r="W77" s="15" t="s">
        <v>2</v>
      </c>
      <c r="X77" s="16">
        <v>4351</v>
      </c>
      <c r="Y77" s="15" t="s">
        <v>2</v>
      </c>
      <c r="Z77" s="14">
        <v>4827</v>
      </c>
      <c r="AA77" s="13" t="s">
        <v>2</v>
      </c>
      <c r="AB77" s="2"/>
    </row>
    <row r="78" spans="1:28" ht="25.5" customHeight="1" thickBot="1" thickTop="1">
      <c r="A78" s="78"/>
      <c r="B78" s="80"/>
      <c r="C78" s="12" t="s">
        <v>1</v>
      </c>
      <c r="D78" s="11">
        <f>D77-Z51</f>
        <v>711</v>
      </c>
      <c r="E78" s="10">
        <f>D78/Z51</f>
        <v>0.07470841651781024</v>
      </c>
      <c r="F78" s="11">
        <f>F77-D77</f>
        <v>710</v>
      </c>
      <c r="G78" s="10">
        <f>F78/D77</f>
        <v>0.06941728588189285</v>
      </c>
      <c r="H78" s="11">
        <f>H77-F77</f>
        <v>455</v>
      </c>
      <c r="I78" s="10">
        <f>H78/F77</f>
        <v>0.041598098372645824</v>
      </c>
      <c r="J78" s="11">
        <f>J77-H77</f>
        <v>-717</v>
      </c>
      <c r="K78" s="10">
        <f>J78/H77</f>
        <v>-0.0629333801457035</v>
      </c>
      <c r="L78" s="11">
        <f>L77-J77</f>
        <v>-526</v>
      </c>
      <c r="M78" s="10">
        <f>L78/J77</f>
        <v>-0.04926938928437617</v>
      </c>
      <c r="N78" s="9">
        <f>N77-L77</f>
        <v>-1428</v>
      </c>
      <c r="O78" s="8">
        <f>N78/L77</f>
        <v>-0.1406896551724138</v>
      </c>
      <c r="P78" s="9">
        <f>P77-N77</f>
        <v>-450</v>
      </c>
      <c r="Q78" s="8">
        <f>P78/N77</f>
        <v>-0.051593671176335704</v>
      </c>
      <c r="R78" s="9">
        <f>R77-P77</f>
        <v>448</v>
      </c>
      <c r="S78" s="8">
        <f>R78/P77</f>
        <v>0.05415860735009671</v>
      </c>
      <c r="T78" s="9">
        <f>T77-R77</f>
        <v>-2594</v>
      </c>
      <c r="U78" s="8">
        <f>T78/R77</f>
        <v>-0.2974770642201835</v>
      </c>
      <c r="V78" s="9">
        <f>V77-T77</f>
        <v>1285</v>
      </c>
      <c r="W78" s="8">
        <f>V78/T77</f>
        <v>0.2097616715638263</v>
      </c>
      <c r="X78" s="9">
        <f>X77-V77</f>
        <v>-3060</v>
      </c>
      <c r="Y78" s="8">
        <f>X78/V77</f>
        <v>-0.4128997436243422</v>
      </c>
      <c r="Z78" s="7">
        <f>Z77-X77</f>
        <v>476</v>
      </c>
      <c r="AA78" s="6">
        <f>Z78/X77</f>
        <v>0.10940013789933349</v>
      </c>
      <c r="AB78" s="2"/>
    </row>
    <row r="79" spans="1:28" ht="25.5" customHeight="1" thickBot="1" thickTop="1">
      <c r="A79" s="78"/>
      <c r="B79" s="81"/>
      <c r="C79" s="5" t="s">
        <v>0</v>
      </c>
      <c r="D79" s="4">
        <f>D77-D51</f>
        <v>3830</v>
      </c>
      <c r="E79" s="3">
        <f>D79/D51</f>
        <v>0.5986245701781807</v>
      </c>
      <c r="F79" s="4">
        <f>F77-F51</f>
        <v>3446</v>
      </c>
      <c r="G79" s="3">
        <f>F79/F51</f>
        <v>0.4599572877736252</v>
      </c>
      <c r="H79" s="4">
        <f>H77-H51</f>
        <v>3290</v>
      </c>
      <c r="I79" s="3">
        <f>H79/H51</f>
        <v>0.40602246081698135</v>
      </c>
      <c r="J79" s="4">
        <f>J77-J51</f>
        <v>3239</v>
      </c>
      <c r="K79" s="3">
        <f>J79/J51</f>
        <v>0.4355250773161221</v>
      </c>
      <c r="L79" s="4">
        <f>L77-L51</f>
        <v>2403</v>
      </c>
      <c r="M79" s="3">
        <f>L79/L51</f>
        <v>0.3101845875822899</v>
      </c>
      <c r="N79" s="4">
        <f>N77-N51</f>
        <v>1028</v>
      </c>
      <c r="O79" s="3">
        <f>N79/N51</f>
        <v>0.1336106056667533</v>
      </c>
      <c r="P79" s="4">
        <f>P77-P51</f>
        <v>439</v>
      </c>
      <c r="Q79" s="3">
        <f>P79/P51</f>
        <v>0.056044938082471595</v>
      </c>
      <c r="R79" s="4">
        <f>R77-R51</f>
        <v>310</v>
      </c>
      <c r="S79" s="3">
        <f>R79/R51</f>
        <v>0.036860879904875146</v>
      </c>
      <c r="T79" s="4">
        <f>T77-T51</f>
        <v>-2992</v>
      </c>
      <c r="U79" s="3">
        <f>T79/T51</f>
        <v>-0.3281421364334284</v>
      </c>
      <c r="V79" s="4">
        <f>V77-V51</f>
        <v>-1758</v>
      </c>
      <c r="W79" s="3">
        <f>V79/V51</f>
        <v>-0.19173301341476714</v>
      </c>
      <c r="X79" s="4">
        <f>X77-X51</f>
        <v>-4674</v>
      </c>
      <c r="Y79" s="3">
        <f>X79/X51</f>
        <v>-0.5178947368421053</v>
      </c>
      <c r="Z79" s="7">
        <f>Z77-Z51</f>
        <v>-4690</v>
      </c>
      <c r="AA79" s="6">
        <f>Z79/Z51</f>
        <v>-0.4928023536828833</v>
      </c>
      <c r="AB79" s="2"/>
    </row>
    <row r="80" ht="150" customHeight="1" thickBot="1">
      <c r="E80" s="56"/>
    </row>
    <row r="81" spans="1:29" ht="23.25" customHeight="1" thickBot="1" thickTop="1">
      <c r="A81" s="99" t="s">
        <v>53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</row>
    <row r="82" spans="4:14" ht="14.25" thickBot="1" thickTop="1">
      <c r="D82" s="45"/>
      <c r="F82" s="45"/>
      <c r="H82" s="45"/>
      <c r="J82" s="45"/>
      <c r="L82" s="45"/>
      <c r="N82" s="45"/>
    </row>
    <row r="83" spans="1:30" ht="21" customHeight="1" thickBot="1">
      <c r="A83" s="101" t="s">
        <v>34</v>
      </c>
      <c r="B83" s="102" t="s">
        <v>33</v>
      </c>
      <c r="C83" s="102"/>
      <c r="D83" s="119" t="s">
        <v>52</v>
      </c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86"/>
      <c r="U83" s="86"/>
      <c r="V83" s="86"/>
      <c r="W83" s="86"/>
      <c r="X83" s="86"/>
      <c r="Y83" s="86"/>
      <c r="Z83" s="86"/>
      <c r="AA83" s="121"/>
      <c r="AB83" s="109" t="s">
        <v>31</v>
      </c>
      <c r="AC83" s="112" t="s">
        <v>30</v>
      </c>
      <c r="AD83" s="113"/>
    </row>
    <row r="84" spans="1:30" ht="17.25" customHeight="1" thickBot="1" thickTop="1">
      <c r="A84" s="101"/>
      <c r="B84" s="103"/>
      <c r="C84" s="104"/>
      <c r="D84" s="90" t="s">
        <v>29</v>
      </c>
      <c r="E84" s="91"/>
      <c r="F84" s="90" t="s">
        <v>28</v>
      </c>
      <c r="G84" s="91"/>
      <c r="H84" s="90" t="s">
        <v>27</v>
      </c>
      <c r="I84" s="91"/>
      <c r="J84" s="90" t="s">
        <v>26</v>
      </c>
      <c r="K84" s="91"/>
      <c r="L84" s="90" t="s">
        <v>25</v>
      </c>
      <c r="M84" s="91"/>
      <c r="N84" s="90" t="s">
        <v>24</v>
      </c>
      <c r="O84" s="91"/>
      <c r="P84" s="90" t="s">
        <v>23</v>
      </c>
      <c r="Q84" s="91"/>
      <c r="R84" s="90" t="s">
        <v>22</v>
      </c>
      <c r="S84" s="91"/>
      <c r="T84" s="90" t="s">
        <v>21</v>
      </c>
      <c r="U84" s="91"/>
      <c r="V84" s="90" t="s">
        <v>20</v>
      </c>
      <c r="W84" s="91"/>
      <c r="X84" s="90" t="s">
        <v>19</v>
      </c>
      <c r="Y84" s="91"/>
      <c r="Z84" s="116" t="s">
        <v>18</v>
      </c>
      <c r="AA84" s="117"/>
      <c r="AB84" s="110"/>
      <c r="AC84" s="114"/>
      <c r="AD84" s="115"/>
    </row>
    <row r="85" spans="1:30" ht="19.5" customHeight="1" thickBot="1" thickTop="1">
      <c r="A85" s="52"/>
      <c r="B85" s="51"/>
      <c r="C85" s="94" t="s">
        <v>17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96"/>
      <c r="V85" s="96"/>
      <c r="W85" s="96"/>
      <c r="X85" s="96"/>
      <c r="Y85" s="96"/>
      <c r="Z85" s="97"/>
      <c r="AA85" s="98"/>
      <c r="AB85" s="111"/>
      <c r="AC85" s="50" t="s">
        <v>16</v>
      </c>
      <c r="AD85" s="49" t="s">
        <v>2</v>
      </c>
    </row>
    <row r="86" spans="1:30" ht="13.5" thickBot="1">
      <c r="A86" s="45"/>
      <c r="B86" s="45"/>
      <c r="C86" s="45"/>
      <c r="D86" s="45"/>
      <c r="E86" s="45"/>
      <c r="F86" s="46"/>
      <c r="G86" s="46"/>
      <c r="H86" s="48"/>
      <c r="I86" s="47"/>
      <c r="J86" s="46"/>
      <c r="K86" s="46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85"/>
      <c r="AA86" s="86"/>
      <c r="AB86" s="87"/>
      <c r="AC86" s="88"/>
      <c r="AD86" s="89"/>
    </row>
    <row r="87" spans="1:30" ht="21.75" customHeight="1" thickBot="1" thickTop="1">
      <c r="A87" s="78" t="s">
        <v>15</v>
      </c>
      <c r="B87" s="79" t="s">
        <v>14</v>
      </c>
      <c r="C87" s="44"/>
      <c r="D87" s="43">
        <v>367180</v>
      </c>
      <c r="E87" s="42" t="s">
        <v>2</v>
      </c>
      <c r="F87" s="43">
        <v>366481</v>
      </c>
      <c r="G87" s="42" t="s">
        <v>2</v>
      </c>
      <c r="H87" s="43">
        <v>367255</v>
      </c>
      <c r="I87" s="42" t="s">
        <v>2</v>
      </c>
      <c r="J87" s="43">
        <v>366658</v>
      </c>
      <c r="K87" s="42" t="s">
        <v>2</v>
      </c>
      <c r="L87" s="43">
        <v>365322</v>
      </c>
      <c r="M87" s="42" t="s">
        <v>2</v>
      </c>
      <c r="N87" s="43">
        <v>365029</v>
      </c>
      <c r="O87" s="42" t="s">
        <v>2</v>
      </c>
      <c r="P87" s="43">
        <v>367113</v>
      </c>
      <c r="Q87" s="42" t="s">
        <v>2</v>
      </c>
      <c r="R87" s="43">
        <v>369644</v>
      </c>
      <c r="S87" s="42" t="s">
        <v>2</v>
      </c>
      <c r="T87" s="43">
        <v>367512</v>
      </c>
      <c r="U87" s="42" t="s">
        <v>2</v>
      </c>
      <c r="V87" s="43">
        <v>367975</v>
      </c>
      <c r="W87" s="42" t="s">
        <v>2</v>
      </c>
      <c r="X87" s="43">
        <v>368922</v>
      </c>
      <c r="Y87" s="42" t="s">
        <v>2</v>
      </c>
      <c r="Z87" s="41">
        <v>371090</v>
      </c>
      <c r="AA87" s="24" t="s">
        <v>2</v>
      </c>
      <c r="AB87" s="92"/>
      <c r="AC87" s="118"/>
      <c r="AD87" s="40"/>
    </row>
    <row r="88" spans="1:29" ht="27" customHeight="1" thickBot="1" thickTop="1">
      <c r="A88" s="78"/>
      <c r="B88" s="80"/>
      <c r="C88" s="33" t="s">
        <v>1</v>
      </c>
      <c r="D88" s="11">
        <f>D87-Z61</f>
        <v>2251</v>
      </c>
      <c r="E88" s="10">
        <f>D88/Z61</f>
        <v>0.006168323153270911</v>
      </c>
      <c r="F88" s="11">
        <f>F87-D87</f>
        <v>-699</v>
      </c>
      <c r="G88" s="10">
        <f>F88/D87</f>
        <v>-0.001903698458521706</v>
      </c>
      <c r="H88" s="11">
        <f>H87-F87</f>
        <v>774</v>
      </c>
      <c r="I88" s="10">
        <f>H88/F87</f>
        <v>0.0021119785200324165</v>
      </c>
      <c r="J88" s="11">
        <f>J87-H87</f>
        <v>-597</v>
      </c>
      <c r="K88" s="10">
        <f>J88/H87</f>
        <v>-0.0016255735115927625</v>
      </c>
      <c r="L88" s="11">
        <f>L87-J87</f>
        <v>-1336</v>
      </c>
      <c r="M88" s="10">
        <f>L88/J87</f>
        <v>-0.0036437224879860798</v>
      </c>
      <c r="N88" s="9">
        <f>N87-L87</f>
        <v>-293</v>
      </c>
      <c r="O88" s="8">
        <f>N88/L87</f>
        <v>-0.0008020321798303962</v>
      </c>
      <c r="P88" s="9">
        <f>P87-N87</f>
        <v>2084</v>
      </c>
      <c r="Q88" s="8">
        <f>P88/N87</f>
        <v>0.005709135438554197</v>
      </c>
      <c r="R88" s="9">
        <f>R87-P87</f>
        <v>2531</v>
      </c>
      <c r="S88" s="8">
        <f>R88/P87</f>
        <v>0.006894334986775189</v>
      </c>
      <c r="T88" s="9">
        <f>T87-R87</f>
        <v>-2132</v>
      </c>
      <c r="U88" s="8">
        <f>T88/R87</f>
        <v>-0.0057677116360606425</v>
      </c>
      <c r="V88" s="9">
        <f>V87-T87</f>
        <v>463</v>
      </c>
      <c r="W88" s="8">
        <f>V88/T87</f>
        <v>0.0012598228085069331</v>
      </c>
      <c r="X88" s="9">
        <f>X87-V87</f>
        <v>947</v>
      </c>
      <c r="Y88" s="8">
        <f>X88/V87</f>
        <v>0.00257354439839663</v>
      </c>
      <c r="Z88" s="7">
        <f>Z87-X87</f>
        <v>2168</v>
      </c>
      <c r="AA88" s="6">
        <f>Z88/X87</f>
        <v>0.005876580957492369</v>
      </c>
      <c r="AB88" s="41">
        <f>(D87+F87+H87+J87+L87+N87+P87+R87+T87+V87+X87+Z87)/12</f>
        <v>367515.0833333333</v>
      </c>
      <c r="AC88" s="54"/>
    </row>
    <row r="89" spans="1:29" ht="23.25" customHeight="1" thickBot="1" thickTop="1">
      <c r="A89" s="78"/>
      <c r="B89" s="81"/>
      <c r="C89" s="5" t="s">
        <v>0</v>
      </c>
      <c r="D89" s="4">
        <f>D87-D61</f>
        <v>9516</v>
      </c>
      <c r="E89" s="3">
        <f>D89/D61</f>
        <v>0.0266059765590051</v>
      </c>
      <c r="F89" s="4">
        <f>F87-F61</f>
        <v>8071</v>
      </c>
      <c r="G89" s="3">
        <f>F89/F61</f>
        <v>0.02251890293239586</v>
      </c>
      <c r="H89" s="4">
        <f>H87-H61</f>
        <v>8768</v>
      </c>
      <c r="I89" s="3">
        <f>H89/H61</f>
        <v>0.024458348559361985</v>
      </c>
      <c r="J89" s="4">
        <f>J87-J61</f>
        <v>9543</v>
      </c>
      <c r="K89" s="3">
        <f>J89/J61</f>
        <v>0.026722484353779594</v>
      </c>
      <c r="L89" s="4">
        <f>L87-L61</f>
        <v>9718</v>
      </c>
      <c r="M89" s="3">
        <f>L89/L61</f>
        <v>0.027328151539352762</v>
      </c>
      <c r="N89" s="4">
        <f>N87-N61</f>
        <v>7248</v>
      </c>
      <c r="O89" s="3">
        <f>N89/N61</f>
        <v>0.020258202643516566</v>
      </c>
      <c r="P89" s="4">
        <f>P87-P61</f>
        <v>5459</v>
      </c>
      <c r="Q89" s="3">
        <f>P89/P61</f>
        <v>0.015094537873215836</v>
      </c>
      <c r="R89" s="4">
        <f>R87-R61</f>
        <v>6107</v>
      </c>
      <c r="S89" s="3">
        <f>R89/R61</f>
        <v>0.01679884028310736</v>
      </c>
      <c r="T89" s="4">
        <f>T87-T61</f>
        <v>4369</v>
      </c>
      <c r="U89" s="3">
        <f>T89/T61</f>
        <v>0.012031073158507806</v>
      </c>
      <c r="V89" s="4">
        <f>V87-V61</f>
        <v>4564</v>
      </c>
      <c r="W89" s="3">
        <f>V89/V61</f>
        <v>0.012558783305953865</v>
      </c>
      <c r="X89" s="4">
        <f>X87-X61</f>
        <v>4506</v>
      </c>
      <c r="Y89" s="3">
        <f>X89/X61</f>
        <v>0.012364989462592202</v>
      </c>
      <c r="Z89" s="7">
        <f>Z87-Z61</f>
        <v>6161</v>
      </c>
      <c r="AA89" s="6">
        <f>Z89/Z61</f>
        <v>0.016882736093870313</v>
      </c>
      <c r="AB89" s="2"/>
      <c r="AC89" s="37"/>
    </row>
    <row r="90" spans="1:30" ht="19.5" customHeight="1" thickBot="1" thickTop="1">
      <c r="A90" s="78" t="s">
        <v>13</v>
      </c>
      <c r="B90" s="79" t="s">
        <v>12</v>
      </c>
      <c r="C90" s="36"/>
      <c r="D90" s="35">
        <v>8459</v>
      </c>
      <c r="E90" s="15" t="s">
        <v>2</v>
      </c>
      <c r="F90" s="35">
        <v>6465</v>
      </c>
      <c r="G90" s="15" t="s">
        <v>2</v>
      </c>
      <c r="H90" s="35">
        <v>9942</v>
      </c>
      <c r="I90" s="15" t="s">
        <v>2</v>
      </c>
      <c r="J90" s="35">
        <v>6553</v>
      </c>
      <c r="K90" s="15" t="s">
        <v>2</v>
      </c>
      <c r="L90" s="35">
        <v>5711</v>
      </c>
      <c r="M90" s="15" t="s">
        <v>2</v>
      </c>
      <c r="N90" s="35">
        <v>8546</v>
      </c>
      <c r="O90" s="15" t="s">
        <v>2</v>
      </c>
      <c r="P90" s="35">
        <v>9737</v>
      </c>
      <c r="Q90" s="15" t="s">
        <v>2</v>
      </c>
      <c r="R90" s="35">
        <v>8849</v>
      </c>
      <c r="S90" s="15" t="s">
        <v>2</v>
      </c>
      <c r="T90" s="35">
        <v>9647</v>
      </c>
      <c r="U90" s="15" t="s">
        <v>2</v>
      </c>
      <c r="V90" s="35">
        <v>9301</v>
      </c>
      <c r="W90" s="15" t="s">
        <v>2</v>
      </c>
      <c r="X90" s="35">
        <v>8123</v>
      </c>
      <c r="Y90" s="15" t="s">
        <v>2</v>
      </c>
      <c r="Z90" s="34">
        <v>8377</v>
      </c>
      <c r="AA90" s="24" t="s">
        <v>2</v>
      </c>
      <c r="AB90" s="23">
        <f>D90+F90+H90+J90+L90+N90+P90+R90+T90+V90+X90+Z90</f>
        <v>99710</v>
      </c>
      <c r="AC90" s="22"/>
      <c r="AD90" s="21"/>
    </row>
    <row r="91" spans="1:30" ht="27" customHeight="1" thickBot="1" thickTop="1">
      <c r="A91" s="78"/>
      <c r="B91" s="80"/>
      <c r="C91" s="33" t="s">
        <v>1</v>
      </c>
      <c r="D91" s="11">
        <f>D90-Z64</f>
        <v>513</v>
      </c>
      <c r="E91" s="10">
        <f>D91/Z64</f>
        <v>0.06456078530078027</v>
      </c>
      <c r="F91" s="11">
        <f>F90-D90</f>
        <v>-1994</v>
      </c>
      <c r="G91" s="10">
        <f>F91/D90</f>
        <v>-0.23572526303345548</v>
      </c>
      <c r="H91" s="11">
        <f>H90-F90</f>
        <v>3477</v>
      </c>
      <c r="I91" s="10">
        <f>H91/F90</f>
        <v>0.5378190255220417</v>
      </c>
      <c r="J91" s="11">
        <f>J90-H90</f>
        <v>-3389</v>
      </c>
      <c r="K91" s="10">
        <f>J91/H90</f>
        <v>-0.3408770871052102</v>
      </c>
      <c r="L91" s="11">
        <f>L90-J90</f>
        <v>-842</v>
      </c>
      <c r="M91" s="10">
        <f>L91/J90</f>
        <v>-0.12849076758736458</v>
      </c>
      <c r="N91" s="9">
        <f>N90-L90</f>
        <v>2835</v>
      </c>
      <c r="O91" s="8">
        <f>N91/L90</f>
        <v>0.4964104360007004</v>
      </c>
      <c r="P91" s="9">
        <f>P90-N90</f>
        <v>1191</v>
      </c>
      <c r="Q91" s="8">
        <f>P91/N90</f>
        <v>0.1393634448864966</v>
      </c>
      <c r="R91" s="9">
        <f>R90-P90</f>
        <v>-888</v>
      </c>
      <c r="S91" s="8">
        <f>R91/P90</f>
        <v>-0.09119852110506316</v>
      </c>
      <c r="T91" s="9">
        <f>T90-R90</f>
        <v>798</v>
      </c>
      <c r="U91" s="8">
        <f>T91/R90</f>
        <v>0.09017968131992316</v>
      </c>
      <c r="V91" s="9">
        <f>V90-T90</f>
        <v>-346</v>
      </c>
      <c r="W91" s="8">
        <f>V91/T90</f>
        <v>-0.03586607235409972</v>
      </c>
      <c r="X91" s="9">
        <f>X90-V90</f>
        <v>-1178</v>
      </c>
      <c r="Y91" s="8">
        <f>X91/V90</f>
        <v>-0.12665304805934846</v>
      </c>
      <c r="Z91" s="7">
        <f>Z90-X90</f>
        <v>254</v>
      </c>
      <c r="AA91" s="6">
        <f>Z91/X90</f>
        <v>0.03126923550412409</v>
      </c>
      <c r="AB91" s="20">
        <f>X90+Z90</f>
        <v>16500</v>
      </c>
      <c r="AC91" s="30"/>
      <c r="AD91" s="18"/>
    </row>
    <row r="92" spans="1:30" ht="22.5" customHeight="1" thickBot="1" thickTop="1">
      <c r="A92" s="78"/>
      <c r="B92" s="81"/>
      <c r="C92" s="5" t="s">
        <v>0</v>
      </c>
      <c r="D92" s="4">
        <f>D90-D64</f>
        <v>-689</v>
      </c>
      <c r="E92" s="3">
        <f>D92/D64</f>
        <v>-0.07531700918233494</v>
      </c>
      <c r="F92" s="4">
        <f>F90-F64</f>
        <v>-458</v>
      </c>
      <c r="G92" s="3">
        <f>F92/F64</f>
        <v>-0.06615629062545139</v>
      </c>
      <c r="H92" s="4">
        <f>H90-H64</f>
        <v>2703</v>
      </c>
      <c r="I92" s="3">
        <f>H92/H64</f>
        <v>0.37339411520928306</v>
      </c>
      <c r="J92" s="4">
        <f>J90-J64</f>
        <v>-646</v>
      </c>
      <c r="K92" s="3">
        <f>J92/J64</f>
        <v>-0.08973468537296847</v>
      </c>
      <c r="L92" s="4">
        <f>L90-L64</f>
        <v>-71</v>
      </c>
      <c r="M92" s="3">
        <f>L92/L64</f>
        <v>-0.012279488066413005</v>
      </c>
      <c r="N92" s="4">
        <f>N90-N64</f>
        <v>-655</v>
      </c>
      <c r="O92" s="3">
        <f>N92/N64</f>
        <v>-0.07118791435713509</v>
      </c>
      <c r="P92" s="4">
        <f>P90-P64</f>
        <v>-917</v>
      </c>
      <c r="Q92" s="3">
        <f>P92/P64</f>
        <v>-0.08607095926412615</v>
      </c>
      <c r="R92" s="4">
        <f>R90-R64</f>
        <v>123</v>
      </c>
      <c r="S92" s="3">
        <f>R92/R64</f>
        <v>0.014095805638322256</v>
      </c>
      <c r="T92" s="4">
        <f>T90-T64</f>
        <v>1538</v>
      </c>
      <c r="U92" s="3">
        <f>T92/T64</f>
        <v>0.18966580342828956</v>
      </c>
      <c r="V92" s="4">
        <f>V90-V64</f>
        <v>1603</v>
      </c>
      <c r="W92" s="3">
        <f>V92/V64</f>
        <v>0.20823590542998183</v>
      </c>
      <c r="X92" s="4">
        <f>X90-X64</f>
        <v>870</v>
      </c>
      <c r="Y92" s="3">
        <f>X92/X64</f>
        <v>0.11995036536605543</v>
      </c>
      <c r="Z92" s="7">
        <f>Z90-Z64</f>
        <v>431</v>
      </c>
      <c r="AA92" s="6">
        <f>Z92/Z64</f>
        <v>0.054241127611376797</v>
      </c>
      <c r="AB92" s="29"/>
      <c r="AC92" s="28"/>
      <c r="AD92" s="27"/>
    </row>
    <row r="93" spans="1:30" ht="19.5" customHeight="1" thickBot="1" thickTop="1">
      <c r="A93" s="78" t="s">
        <v>11</v>
      </c>
      <c r="B93" s="79" t="s">
        <v>10</v>
      </c>
      <c r="C93" s="26"/>
      <c r="D93" s="16">
        <v>3344</v>
      </c>
      <c r="E93" s="15" t="s">
        <v>2</v>
      </c>
      <c r="F93" s="16">
        <v>3871</v>
      </c>
      <c r="G93" s="15" t="s">
        <v>2</v>
      </c>
      <c r="H93" s="16">
        <v>3768</v>
      </c>
      <c r="I93" s="15" t="s">
        <v>2</v>
      </c>
      <c r="J93" s="16">
        <v>4402</v>
      </c>
      <c r="K93" s="15" t="s">
        <v>2</v>
      </c>
      <c r="L93" s="16">
        <v>4306</v>
      </c>
      <c r="M93" s="15" t="s">
        <v>2</v>
      </c>
      <c r="N93" s="16">
        <v>5690</v>
      </c>
      <c r="O93" s="15" t="s">
        <v>2</v>
      </c>
      <c r="P93" s="16">
        <v>4689</v>
      </c>
      <c r="Q93" s="15" t="s">
        <v>2</v>
      </c>
      <c r="R93" s="16">
        <v>3678</v>
      </c>
      <c r="S93" s="15" t="s">
        <v>2</v>
      </c>
      <c r="T93" s="16">
        <v>8078</v>
      </c>
      <c r="U93" s="15" t="s">
        <v>2</v>
      </c>
      <c r="V93" s="16">
        <v>4704</v>
      </c>
      <c r="W93" s="15" t="s">
        <v>2</v>
      </c>
      <c r="X93" s="16">
        <v>3653</v>
      </c>
      <c r="Y93" s="15" t="s">
        <v>2</v>
      </c>
      <c r="Z93" s="25">
        <v>3179</v>
      </c>
      <c r="AA93" s="24" t="s">
        <v>2</v>
      </c>
      <c r="AB93" s="23">
        <f>D93+F93+H93+J93+L93+N93+P93+R93+T93+V93+X93+Z93</f>
        <v>53362</v>
      </c>
      <c r="AC93" s="22"/>
      <c r="AD93" s="21"/>
    </row>
    <row r="94" spans="1:30" ht="24.75" customHeight="1" thickBot="1" thickTop="1">
      <c r="A94" s="78"/>
      <c r="B94" s="80"/>
      <c r="C94" s="12" t="s">
        <v>1</v>
      </c>
      <c r="D94" s="11">
        <f>D93-Z67</f>
        <v>-660</v>
      </c>
      <c r="E94" s="10">
        <f>D94/Z67</f>
        <v>-0.16483516483516483</v>
      </c>
      <c r="F94" s="11">
        <f>F93-D93</f>
        <v>527</v>
      </c>
      <c r="G94" s="10">
        <f>F94/D93</f>
        <v>0.15759569377990432</v>
      </c>
      <c r="H94" s="11">
        <f>H93-F93</f>
        <v>-103</v>
      </c>
      <c r="I94" s="10">
        <f>H94/F93</f>
        <v>-0.02660811159907001</v>
      </c>
      <c r="J94" s="11">
        <f>J93-H93</f>
        <v>634</v>
      </c>
      <c r="K94" s="10">
        <f>J94/H93</f>
        <v>0.16825902335456475</v>
      </c>
      <c r="L94" s="11">
        <f>L93-J93</f>
        <v>-96</v>
      </c>
      <c r="M94" s="10">
        <f>L94/J93</f>
        <v>-0.021808268968650613</v>
      </c>
      <c r="N94" s="9">
        <f>N93-L93</f>
        <v>1384</v>
      </c>
      <c r="O94" s="8">
        <f>N94/L93</f>
        <v>0.3214119832791454</v>
      </c>
      <c r="P94" s="9">
        <f>P93-N93</f>
        <v>-1001</v>
      </c>
      <c r="Q94" s="8">
        <f>P94/N93</f>
        <v>-0.17592267135325132</v>
      </c>
      <c r="R94" s="9">
        <f>R93-P93</f>
        <v>-1011</v>
      </c>
      <c r="S94" s="8">
        <f>R94/P93</f>
        <v>-0.21561100447856685</v>
      </c>
      <c r="T94" s="9">
        <f>T93-R93</f>
        <v>4400</v>
      </c>
      <c r="U94" s="8">
        <f>T94/R93</f>
        <v>1.1963023382272975</v>
      </c>
      <c r="V94" s="9">
        <f>V93-T93</f>
        <v>-3374</v>
      </c>
      <c r="W94" s="8">
        <f>V94/T93</f>
        <v>-0.41767764298093585</v>
      </c>
      <c r="X94" s="9">
        <f>X93-V93</f>
        <v>-1051</v>
      </c>
      <c r="Y94" s="8">
        <f>X94/V93</f>
        <v>-0.2234268707482993</v>
      </c>
      <c r="Z94" s="7">
        <f>Z93-X93</f>
        <v>-474</v>
      </c>
      <c r="AA94" s="6">
        <f>Z94/X93</f>
        <v>-0.12975636463180948</v>
      </c>
      <c r="AB94" s="20">
        <f>X93+Z93</f>
        <v>6832</v>
      </c>
      <c r="AC94" s="30"/>
      <c r="AD94" s="18"/>
    </row>
    <row r="95" spans="1:30" ht="25.5" customHeight="1" thickBot="1" thickTop="1">
      <c r="A95" s="78"/>
      <c r="B95" s="81"/>
      <c r="C95" s="5" t="s">
        <v>0</v>
      </c>
      <c r="D95" s="4">
        <f>D93-D67</f>
        <v>350</v>
      </c>
      <c r="E95" s="3">
        <f>D95/D67</f>
        <v>0.11690046760187041</v>
      </c>
      <c r="F95" s="4">
        <f>F94-F67</f>
        <v>-2553</v>
      </c>
      <c r="G95" s="3">
        <f>F95/F67</f>
        <v>-0.8288961038961039</v>
      </c>
      <c r="H95" s="4">
        <f>H94-H67</f>
        <v>-4006</v>
      </c>
      <c r="I95" s="3">
        <f>H95/H67</f>
        <v>-1.0263899564437613</v>
      </c>
      <c r="J95" s="4">
        <f>J94-J67</f>
        <v>-4477</v>
      </c>
      <c r="K95" s="3">
        <f>J95/J67</f>
        <v>-0.875953825083154</v>
      </c>
      <c r="L95" s="4">
        <f>L94-L67</f>
        <v>-4739</v>
      </c>
      <c r="M95" s="3">
        <f>L95/L67</f>
        <v>-1.0206762868834804</v>
      </c>
      <c r="N95" s="4">
        <f>N94-N67</f>
        <v>-2693</v>
      </c>
      <c r="O95" s="3">
        <f>N95/N67</f>
        <v>-0.6605347068923227</v>
      </c>
      <c r="P95" s="4">
        <f>P94-P67</f>
        <v>-4999</v>
      </c>
      <c r="Q95" s="3">
        <f>P95/P67</f>
        <v>-1.250375187593797</v>
      </c>
      <c r="R95" s="4">
        <f>R94-R67</f>
        <v>-4712</v>
      </c>
      <c r="S95" s="3">
        <f>R95/R67</f>
        <v>-1.2731694136719804</v>
      </c>
      <c r="T95" s="4">
        <f>T94-T67</f>
        <v>-1286</v>
      </c>
      <c r="U95" s="3">
        <f>T95/T67</f>
        <v>-0.2261695392191347</v>
      </c>
      <c r="V95" s="4">
        <f>V94-V67</f>
        <v>-7451</v>
      </c>
      <c r="W95" s="3">
        <f>V95/V67</f>
        <v>-1.8275692911454502</v>
      </c>
      <c r="X95" s="4">
        <f>X94-X67</f>
        <v>-3953</v>
      </c>
      <c r="Y95" s="3">
        <f>X95/X67</f>
        <v>-1.3621640248104756</v>
      </c>
      <c r="Z95" s="7">
        <f>Z94-Z67</f>
        <v>-4478</v>
      </c>
      <c r="AA95" s="6">
        <f>Z95/Z67</f>
        <v>-1.1183816183816184</v>
      </c>
      <c r="AB95" s="29"/>
      <c r="AC95" s="30"/>
      <c r="AD95" s="27"/>
    </row>
    <row r="96" spans="1:30" ht="20.25" customHeight="1" thickBot="1" thickTop="1">
      <c r="A96" s="78" t="s">
        <v>9</v>
      </c>
      <c r="B96" s="79" t="s">
        <v>8</v>
      </c>
      <c r="C96" s="26"/>
      <c r="D96" s="16">
        <v>1015</v>
      </c>
      <c r="E96" s="15" t="s">
        <v>2</v>
      </c>
      <c r="F96" s="16">
        <v>1114</v>
      </c>
      <c r="G96" s="15" t="s">
        <v>2</v>
      </c>
      <c r="H96" s="16">
        <v>1205</v>
      </c>
      <c r="I96" s="15" t="s">
        <v>2</v>
      </c>
      <c r="J96" s="16">
        <v>1582</v>
      </c>
      <c r="K96" s="15" t="s">
        <v>2</v>
      </c>
      <c r="L96" s="16">
        <v>1393</v>
      </c>
      <c r="M96" s="15" t="s">
        <v>2</v>
      </c>
      <c r="N96" s="16">
        <v>1507</v>
      </c>
      <c r="O96" s="15" t="s">
        <v>2</v>
      </c>
      <c r="P96" s="16">
        <v>1306</v>
      </c>
      <c r="Q96" s="15" t="s">
        <v>2</v>
      </c>
      <c r="R96" s="16">
        <v>1162</v>
      </c>
      <c r="S96" s="15" t="s">
        <v>2</v>
      </c>
      <c r="T96" s="16">
        <v>2578</v>
      </c>
      <c r="U96" s="15" t="s">
        <v>2</v>
      </c>
      <c r="V96" s="16">
        <v>1328</v>
      </c>
      <c r="W96" s="15" t="s">
        <v>2</v>
      </c>
      <c r="X96" s="16">
        <v>1164</v>
      </c>
      <c r="Y96" s="15" t="s">
        <v>2</v>
      </c>
      <c r="Z96" s="25">
        <v>1074</v>
      </c>
      <c r="AA96" s="24" t="s">
        <v>2</v>
      </c>
      <c r="AB96" s="23">
        <f>D96+F96+H96+J96+L96+N96+P96+R96+T96+V96+X96+Z96</f>
        <v>16428</v>
      </c>
      <c r="AC96" s="22"/>
      <c r="AD96" s="21"/>
    </row>
    <row r="97" spans="1:30" ht="27.75" customHeight="1" thickBot="1" thickTop="1">
      <c r="A97" s="78"/>
      <c r="B97" s="80"/>
      <c r="C97" s="12" t="s">
        <v>1</v>
      </c>
      <c r="D97" s="11">
        <f>D96-Z70</f>
        <v>-1424</v>
      </c>
      <c r="E97" s="10">
        <f>D97/Z70</f>
        <v>-0.5838458384583846</v>
      </c>
      <c r="F97" s="11">
        <f>F96-D96</f>
        <v>99</v>
      </c>
      <c r="G97" s="10">
        <f>F97/D96</f>
        <v>0.09753694581280788</v>
      </c>
      <c r="H97" s="11">
        <f>H96-F96</f>
        <v>91</v>
      </c>
      <c r="I97" s="10">
        <f>H97/F96</f>
        <v>0.08168761220825853</v>
      </c>
      <c r="J97" s="11">
        <f>J96-H96</f>
        <v>377</v>
      </c>
      <c r="K97" s="10">
        <f>J97/H96</f>
        <v>0.3128630705394191</v>
      </c>
      <c r="L97" s="11">
        <f>L96-J96</f>
        <v>-189</v>
      </c>
      <c r="M97" s="10">
        <f>L97/J96</f>
        <v>-0.11946902654867257</v>
      </c>
      <c r="N97" s="9">
        <f>N96-L96</f>
        <v>114</v>
      </c>
      <c r="O97" s="8">
        <f>N97/L96</f>
        <v>0.08183776022972003</v>
      </c>
      <c r="P97" s="9">
        <f>P96-N96</f>
        <v>-201</v>
      </c>
      <c r="Q97" s="8">
        <f>P97/N96</f>
        <v>-0.1333775713337757</v>
      </c>
      <c r="R97" s="9">
        <f>R96-P96</f>
        <v>-144</v>
      </c>
      <c r="S97" s="8">
        <f>R97/P96</f>
        <v>-0.11026033690658499</v>
      </c>
      <c r="T97" s="9">
        <f>T96-R96</f>
        <v>1416</v>
      </c>
      <c r="U97" s="8">
        <f>T97/R96</f>
        <v>1.2185886402753872</v>
      </c>
      <c r="V97" s="9">
        <f>V96-T96</f>
        <v>-1250</v>
      </c>
      <c r="W97" s="8">
        <f>V97/T96</f>
        <v>-0.4848719937936385</v>
      </c>
      <c r="X97" s="9">
        <f>X96-V96</f>
        <v>-164</v>
      </c>
      <c r="Y97" s="8">
        <f>X97/V96</f>
        <v>-0.12349397590361445</v>
      </c>
      <c r="Z97" s="7">
        <f>Z96-X96</f>
        <v>-90</v>
      </c>
      <c r="AA97" s="6">
        <f>Z97/X96</f>
        <v>-0.07731958762886598</v>
      </c>
      <c r="AB97" s="20">
        <f>X96+Z96</f>
        <v>2238</v>
      </c>
      <c r="AC97" s="30"/>
      <c r="AD97" s="18"/>
    </row>
    <row r="98" spans="1:30" ht="27" customHeight="1" thickBot="1" thickTop="1">
      <c r="A98" s="78"/>
      <c r="B98" s="81"/>
      <c r="C98" s="5" t="s">
        <v>0</v>
      </c>
      <c r="D98" s="4">
        <f>D96-D70</f>
        <v>46</v>
      </c>
      <c r="E98" s="3">
        <f>D98/D70</f>
        <v>0.047471620227038186</v>
      </c>
      <c r="F98" s="4">
        <f>F96-F70</f>
        <v>106</v>
      </c>
      <c r="G98" s="3">
        <f>F98/F70</f>
        <v>0.10515873015873016</v>
      </c>
      <c r="H98" s="4">
        <f>H96-H70</f>
        <v>-153</v>
      </c>
      <c r="I98" s="3">
        <f>H98/H70</f>
        <v>-0.11266568483063329</v>
      </c>
      <c r="J98" s="4">
        <f>J96-J70</f>
        <v>-273</v>
      </c>
      <c r="K98" s="3">
        <f>J98/J70</f>
        <v>-0.1471698113207547</v>
      </c>
      <c r="L98" s="4">
        <f>L96-L70</f>
        <v>-44</v>
      </c>
      <c r="M98" s="3">
        <f>L98/L70</f>
        <v>-0.030619345859429367</v>
      </c>
      <c r="N98" s="4">
        <f>N96-N70</f>
        <v>208</v>
      </c>
      <c r="O98" s="3">
        <f>N98/N70</f>
        <v>0.1601231716705158</v>
      </c>
      <c r="P98" s="4">
        <f>P96-P70</f>
        <v>-16</v>
      </c>
      <c r="Q98" s="3">
        <f>P98/P70</f>
        <v>-0.012102874432677761</v>
      </c>
      <c r="R98" s="4">
        <f>R96-R70</f>
        <v>96</v>
      </c>
      <c r="S98" s="3">
        <f>R98/R70</f>
        <v>0.0900562851782364</v>
      </c>
      <c r="T98" s="4">
        <f>T96-T70</f>
        <v>2119</v>
      </c>
      <c r="U98" s="3">
        <f>T98/T70</f>
        <v>4.616557734204793</v>
      </c>
      <c r="V98" s="4">
        <f>V96-V70</f>
        <v>142</v>
      </c>
      <c r="W98" s="3">
        <f>V98/V70</f>
        <v>0.11973018549747048</v>
      </c>
      <c r="X98" s="4">
        <f>X96-X70</f>
        <v>-1408</v>
      </c>
      <c r="Y98" s="3">
        <f>X98/X70</f>
        <v>-0.5474339035769828</v>
      </c>
      <c r="Z98" s="7">
        <f>Z96-Z70</f>
        <v>-1365</v>
      </c>
      <c r="AA98" s="6">
        <f>Z98/Z70</f>
        <v>-0.5596555965559655</v>
      </c>
      <c r="AB98" s="29"/>
      <c r="AC98" s="28"/>
      <c r="AD98" s="27"/>
    </row>
    <row r="99" spans="1:30" ht="21" customHeight="1" thickBot="1" thickTop="1">
      <c r="A99" s="78" t="s">
        <v>7</v>
      </c>
      <c r="B99" s="79" t="s">
        <v>6</v>
      </c>
      <c r="C99" s="26"/>
      <c r="D99" s="16">
        <v>5321</v>
      </c>
      <c r="E99" s="15" t="s">
        <v>2</v>
      </c>
      <c r="F99" s="16">
        <v>3457</v>
      </c>
      <c r="G99" s="15" t="s">
        <v>2</v>
      </c>
      <c r="H99" s="16">
        <v>3930</v>
      </c>
      <c r="I99" s="15" t="s">
        <v>2</v>
      </c>
      <c r="J99" s="16">
        <v>4024</v>
      </c>
      <c r="K99" s="15" t="s">
        <v>2</v>
      </c>
      <c r="L99" s="16">
        <v>3454</v>
      </c>
      <c r="M99" s="15" t="s">
        <v>2</v>
      </c>
      <c r="N99" s="16">
        <v>3484</v>
      </c>
      <c r="O99" s="15" t="s">
        <v>2</v>
      </c>
      <c r="P99" s="16">
        <v>4141</v>
      </c>
      <c r="Q99" s="15" t="s">
        <v>2</v>
      </c>
      <c r="R99" s="16">
        <v>5470</v>
      </c>
      <c r="S99" s="15" t="s">
        <v>2</v>
      </c>
      <c r="T99" s="16">
        <v>4198</v>
      </c>
      <c r="U99" s="15" t="s">
        <v>2</v>
      </c>
      <c r="V99" s="16">
        <v>4775</v>
      </c>
      <c r="W99" s="15" t="s">
        <v>2</v>
      </c>
      <c r="X99" s="16">
        <v>4611</v>
      </c>
      <c r="Y99" s="15" t="s">
        <v>2</v>
      </c>
      <c r="Z99" s="25">
        <v>5126</v>
      </c>
      <c r="AA99" s="24" t="s">
        <v>2</v>
      </c>
      <c r="AB99" s="23">
        <f>D99+F99+H99+J99+L99+N99+P99+R99+T99+V99+X99+Z99</f>
        <v>51991</v>
      </c>
      <c r="AC99" s="22"/>
      <c r="AD99" s="21"/>
    </row>
    <row r="100" spans="1:30" ht="22.5" customHeight="1" thickBot="1" thickTop="1">
      <c r="A100" s="78"/>
      <c r="B100" s="80"/>
      <c r="C100" s="12" t="s">
        <v>1</v>
      </c>
      <c r="D100" s="11">
        <f>D99-Z73</f>
        <v>399</v>
      </c>
      <c r="E100" s="10">
        <f>D100/Z73</f>
        <v>0.0810646078829744</v>
      </c>
      <c r="F100" s="11">
        <f>F99-D99</f>
        <v>-1864</v>
      </c>
      <c r="G100" s="10">
        <f>F100/D99</f>
        <v>-0.3503100920879534</v>
      </c>
      <c r="H100" s="11">
        <f>H99-F99</f>
        <v>473</v>
      </c>
      <c r="I100" s="10">
        <f>H100/F99</f>
        <v>0.1368238356956899</v>
      </c>
      <c r="J100" s="11">
        <f>J99-H99</f>
        <v>94</v>
      </c>
      <c r="K100" s="10">
        <f>J100/H99</f>
        <v>0.02391857506361323</v>
      </c>
      <c r="L100" s="11">
        <f>L99-J99</f>
        <v>-570</v>
      </c>
      <c r="M100" s="10">
        <f>L100/J99</f>
        <v>-0.14165009940357853</v>
      </c>
      <c r="N100" s="9">
        <f>N99-L99</f>
        <v>30</v>
      </c>
      <c r="O100" s="8">
        <f>N100/L99</f>
        <v>0.008685581933989578</v>
      </c>
      <c r="P100" s="9">
        <f>P99-N99</f>
        <v>657</v>
      </c>
      <c r="Q100" s="8">
        <f>P100/N99</f>
        <v>0.18857634902411022</v>
      </c>
      <c r="R100" s="9">
        <f>R99-P99</f>
        <v>1329</v>
      </c>
      <c r="S100" s="8">
        <f>R100/P99</f>
        <v>0.3209369717459551</v>
      </c>
      <c r="T100" s="9">
        <f>T99-R99</f>
        <v>-1272</v>
      </c>
      <c r="U100" s="8">
        <f>T100/R99</f>
        <v>-0.23254113345521024</v>
      </c>
      <c r="V100" s="9">
        <f>V99-T99</f>
        <v>577</v>
      </c>
      <c r="W100" s="8">
        <f>V100/T99</f>
        <v>0.137446403049071</v>
      </c>
      <c r="X100" s="9">
        <f>X99-V99</f>
        <v>-164</v>
      </c>
      <c r="Y100" s="8">
        <f>X100/V99</f>
        <v>-0.0343455497382199</v>
      </c>
      <c r="Z100" s="7">
        <f>Z99-X99</f>
        <v>515</v>
      </c>
      <c r="AA100" s="6">
        <f>Z100/X99</f>
        <v>0.11168943829971807</v>
      </c>
      <c r="AB100" s="20">
        <f>X99+Z99</f>
        <v>9737</v>
      </c>
      <c r="AC100" s="19"/>
      <c r="AD100" s="18"/>
    </row>
    <row r="101" spans="1:28" ht="25.5" customHeight="1" thickBot="1" thickTop="1">
      <c r="A101" s="78"/>
      <c r="B101" s="81"/>
      <c r="C101" s="5" t="s">
        <v>0</v>
      </c>
      <c r="D101" s="4">
        <f>D99-D73</f>
        <v>-711</v>
      </c>
      <c r="E101" s="3">
        <f>D101/D73</f>
        <v>-0.11787135278514589</v>
      </c>
      <c r="F101" s="4">
        <f>F99-F73</f>
        <v>-440</v>
      </c>
      <c r="G101" s="3">
        <f>F101/F73</f>
        <v>-0.11290736463946625</v>
      </c>
      <c r="H101" s="4">
        <f>H99-H73</f>
        <v>-3</v>
      </c>
      <c r="I101" s="3">
        <f>H101/H73</f>
        <v>-0.0007627765064836003</v>
      </c>
      <c r="J101" s="4">
        <f>J99-J73</f>
        <v>253</v>
      </c>
      <c r="K101" s="3">
        <f>J101/J73</f>
        <v>0.06709095730575444</v>
      </c>
      <c r="L101" s="4">
        <f>L99-L73</f>
        <v>241</v>
      </c>
      <c r="M101" s="3">
        <f>L101/L73</f>
        <v>0.07500778089013384</v>
      </c>
      <c r="N101" s="4">
        <f>N99-N73</f>
        <v>79</v>
      </c>
      <c r="O101" s="3">
        <f>N101/N73</f>
        <v>0.023201174743024962</v>
      </c>
      <c r="P101" s="4">
        <f>P99-P73</f>
        <v>-270</v>
      </c>
      <c r="Q101" s="3">
        <f>P101/P73</f>
        <v>-0.06121060983903877</v>
      </c>
      <c r="R101" s="4">
        <f>R99-R73</f>
        <v>833</v>
      </c>
      <c r="S101" s="3">
        <f>R101/R73</f>
        <v>0.17964200992020704</v>
      </c>
      <c r="T101" s="4">
        <f>T99-T73</f>
        <v>395</v>
      </c>
      <c r="U101" s="3">
        <f>T101/T73</f>
        <v>0.10386536944517487</v>
      </c>
      <c r="V101" s="4">
        <f>V99-V73</f>
        <v>1230</v>
      </c>
      <c r="W101" s="3">
        <f>V101/V73</f>
        <v>0.3469675599435825</v>
      </c>
      <c r="X101" s="4">
        <f>X99-X73</f>
        <v>678</v>
      </c>
      <c r="Y101" s="3">
        <f>X101/X73</f>
        <v>0.17238749046529367</v>
      </c>
      <c r="Z101" s="7">
        <f>Z99-Z73</f>
        <v>204</v>
      </c>
      <c r="AA101" s="6">
        <f>Z101/Z73</f>
        <v>0.04144656643640796</v>
      </c>
      <c r="AB101" s="2"/>
    </row>
    <row r="102" spans="1:28" ht="18.75" customHeight="1" thickBot="1">
      <c r="A102" s="82" t="s">
        <v>5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4"/>
      <c r="AB102" s="2"/>
    </row>
    <row r="103" spans="1:28" ht="21.75" customHeight="1" thickBot="1">
      <c r="A103" s="78" t="s">
        <v>4</v>
      </c>
      <c r="B103" s="79" t="s">
        <v>3</v>
      </c>
      <c r="C103" s="17"/>
      <c r="D103" s="16">
        <v>8458</v>
      </c>
      <c r="E103" s="15" t="s">
        <v>2</v>
      </c>
      <c r="F103" s="16">
        <v>8829</v>
      </c>
      <c r="G103" s="15" t="s">
        <v>2</v>
      </c>
      <c r="H103" s="16">
        <v>8195</v>
      </c>
      <c r="I103" s="15" t="s">
        <v>2</v>
      </c>
      <c r="J103" s="16">
        <v>7823</v>
      </c>
      <c r="K103" s="15" t="s">
        <v>2</v>
      </c>
      <c r="L103" s="16">
        <v>7952</v>
      </c>
      <c r="M103" s="15" t="s">
        <v>2</v>
      </c>
      <c r="N103" s="16">
        <v>7775</v>
      </c>
      <c r="O103" s="15" t="s">
        <v>2</v>
      </c>
      <c r="P103" s="16">
        <v>7404</v>
      </c>
      <c r="Q103" s="15" t="s">
        <v>2</v>
      </c>
      <c r="R103" s="16">
        <v>8046</v>
      </c>
      <c r="S103" s="15" t="s">
        <v>2</v>
      </c>
      <c r="T103" s="16">
        <v>8819</v>
      </c>
      <c r="U103" s="15" t="s">
        <v>2</v>
      </c>
      <c r="V103" s="16">
        <v>7965</v>
      </c>
      <c r="W103" s="15" t="s">
        <v>2</v>
      </c>
      <c r="X103" s="16">
        <v>7807</v>
      </c>
      <c r="Y103" s="15" t="s">
        <v>2</v>
      </c>
      <c r="Z103" s="14">
        <v>8093</v>
      </c>
      <c r="AA103" s="13" t="s">
        <v>2</v>
      </c>
      <c r="AB103" s="2"/>
    </row>
    <row r="104" spans="1:28" ht="24" customHeight="1" thickBot="1" thickTop="1">
      <c r="A104" s="78"/>
      <c r="B104" s="80"/>
      <c r="C104" s="12" t="s">
        <v>1</v>
      </c>
      <c r="D104" s="11">
        <f>D103-Z77</f>
        <v>3631</v>
      </c>
      <c r="E104" s="10">
        <f>D104/Z77</f>
        <v>0.7522270561425316</v>
      </c>
      <c r="F104" s="11">
        <f>F103-D103</f>
        <v>371</v>
      </c>
      <c r="G104" s="10">
        <f>F104/D103</f>
        <v>0.04386379758808229</v>
      </c>
      <c r="H104" s="11">
        <f>H103-F103</f>
        <v>-634</v>
      </c>
      <c r="I104" s="10">
        <f>H104/F103</f>
        <v>-0.07180881186997395</v>
      </c>
      <c r="J104" s="11">
        <f>J103-H103</f>
        <v>-372</v>
      </c>
      <c r="K104" s="10">
        <f>J104/H103</f>
        <v>-0.04539353264185479</v>
      </c>
      <c r="L104" s="11">
        <f>L103-J103</f>
        <v>129</v>
      </c>
      <c r="M104" s="10">
        <f>L104/J103</f>
        <v>0.016489837658187397</v>
      </c>
      <c r="N104" s="9">
        <f>N103-L103</f>
        <v>-177</v>
      </c>
      <c r="O104" s="8">
        <f>N104/L103</f>
        <v>-0.022258551307847083</v>
      </c>
      <c r="P104" s="9">
        <f>P103-N103</f>
        <v>-371</v>
      </c>
      <c r="Q104" s="8">
        <f>P104/N103</f>
        <v>-0.04771704180064309</v>
      </c>
      <c r="R104" s="9">
        <f>R103-P103</f>
        <v>642</v>
      </c>
      <c r="S104" s="8">
        <f>R104/P103</f>
        <v>0.08670988654781199</v>
      </c>
      <c r="T104" s="9">
        <f>T103-R103</f>
        <v>773</v>
      </c>
      <c r="U104" s="8">
        <f>T104/R103</f>
        <v>0.09607258264976386</v>
      </c>
      <c r="V104" s="9">
        <f>V103-T103</f>
        <v>-854</v>
      </c>
      <c r="W104" s="8">
        <f>V104/T103</f>
        <v>-0.09683637600634992</v>
      </c>
      <c r="X104" s="9">
        <f>X103-V103</f>
        <v>-158</v>
      </c>
      <c r="Y104" s="8">
        <f>X104/V103</f>
        <v>-0.019836785938480855</v>
      </c>
      <c r="Z104" s="7">
        <f>Z103-X103</f>
        <v>286</v>
      </c>
      <c r="AA104" s="6">
        <f>Z104/X103</f>
        <v>0.036633790188292555</v>
      </c>
      <c r="AB104" s="2"/>
    </row>
    <row r="105" spans="1:28" ht="26.25" customHeight="1" thickBot="1" thickTop="1">
      <c r="A105" s="78"/>
      <c r="B105" s="81"/>
      <c r="C105" s="5" t="s">
        <v>0</v>
      </c>
      <c r="D105" s="4">
        <f>D103-D77</f>
        <v>-1770</v>
      </c>
      <c r="E105" s="3">
        <f>D105/D77</f>
        <v>-0.17305436057880327</v>
      </c>
      <c r="F105" s="4">
        <f>F103-F77</f>
        <v>-2109</v>
      </c>
      <c r="G105" s="3">
        <f>F105/F77</f>
        <v>-0.19281404278661546</v>
      </c>
      <c r="H105" s="4">
        <f>H103-H77</f>
        <v>-3198</v>
      </c>
      <c r="I105" s="3">
        <f>H105/H77</f>
        <v>-0.2806986746247696</v>
      </c>
      <c r="J105" s="4">
        <f>J103-J77</f>
        <v>-2853</v>
      </c>
      <c r="K105" s="3">
        <f>J105/J77</f>
        <v>-0.2672349194454852</v>
      </c>
      <c r="L105" s="4">
        <f>L103-L77</f>
        <v>-2198</v>
      </c>
      <c r="M105" s="3">
        <f>L105/L77</f>
        <v>-0.21655172413793103</v>
      </c>
      <c r="N105" s="4">
        <f>N103-N77</f>
        <v>-947</v>
      </c>
      <c r="O105" s="3">
        <f>N105/N77</f>
        <v>-0.10857601467553313</v>
      </c>
      <c r="P105" s="4">
        <f>P103-P77</f>
        <v>-868</v>
      </c>
      <c r="Q105" s="3">
        <f>P105/P77</f>
        <v>-0.10493230174081238</v>
      </c>
      <c r="R105" s="4">
        <f>R103-R77</f>
        <v>-674</v>
      </c>
      <c r="S105" s="3">
        <f>R105/R77</f>
        <v>-0.07729357798165137</v>
      </c>
      <c r="T105" s="4">
        <f>T103-T77</f>
        <v>2693</v>
      </c>
      <c r="U105" s="3">
        <f>T105/T77</f>
        <v>0.4396016976820111</v>
      </c>
      <c r="V105" s="4">
        <f>V103-V77</f>
        <v>554</v>
      </c>
      <c r="W105" s="3">
        <f>V105/V77</f>
        <v>0.07475374443394954</v>
      </c>
      <c r="X105" s="4">
        <f>X103-X77</f>
        <v>3456</v>
      </c>
      <c r="Y105" s="3">
        <f>X105/X77</f>
        <v>0.7943001608825557</v>
      </c>
      <c r="Z105" s="7">
        <f>Z103-Z77</f>
        <v>3266</v>
      </c>
      <c r="AA105" s="6">
        <f>Z105/Z77</f>
        <v>0.6766107313030868</v>
      </c>
      <c r="AB105" s="2"/>
    </row>
    <row r="106" ht="45.75" customHeight="1" thickBot="1"/>
    <row r="107" spans="1:29" ht="35.25" customHeight="1" thickBot="1" thickTop="1">
      <c r="A107" s="99" t="s">
        <v>51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</row>
    <row r="108" spans="4:14" ht="14.25" thickBot="1" thickTop="1">
      <c r="D108" s="45"/>
      <c r="F108" s="45"/>
      <c r="H108" s="45"/>
      <c r="J108" s="45"/>
      <c r="L108" s="45"/>
      <c r="N108" s="45"/>
    </row>
    <row r="109" spans="1:30" ht="17.25" customHeight="1" thickBot="1">
      <c r="A109" s="101" t="s">
        <v>34</v>
      </c>
      <c r="B109" s="102" t="s">
        <v>33</v>
      </c>
      <c r="C109" s="102"/>
      <c r="D109" s="119" t="s">
        <v>50</v>
      </c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86"/>
      <c r="U109" s="86"/>
      <c r="V109" s="86"/>
      <c r="W109" s="86"/>
      <c r="X109" s="86"/>
      <c r="Y109" s="86"/>
      <c r="Z109" s="86"/>
      <c r="AA109" s="121"/>
      <c r="AB109" s="109" t="s">
        <v>31</v>
      </c>
      <c r="AC109" s="112" t="s">
        <v>30</v>
      </c>
      <c r="AD109" s="113"/>
    </row>
    <row r="110" spans="1:30" ht="24" customHeight="1" thickBot="1" thickTop="1">
      <c r="A110" s="101"/>
      <c r="B110" s="103"/>
      <c r="C110" s="104"/>
      <c r="D110" s="90" t="s">
        <v>29</v>
      </c>
      <c r="E110" s="91"/>
      <c r="F110" s="90" t="s">
        <v>28</v>
      </c>
      <c r="G110" s="91"/>
      <c r="H110" s="90" t="s">
        <v>27</v>
      </c>
      <c r="I110" s="91"/>
      <c r="J110" s="90" t="s">
        <v>26</v>
      </c>
      <c r="K110" s="91"/>
      <c r="L110" s="90" t="s">
        <v>25</v>
      </c>
      <c r="M110" s="91"/>
      <c r="N110" s="90" t="s">
        <v>24</v>
      </c>
      <c r="O110" s="91"/>
      <c r="P110" s="90" t="s">
        <v>23</v>
      </c>
      <c r="Q110" s="91"/>
      <c r="R110" s="90" t="s">
        <v>22</v>
      </c>
      <c r="S110" s="91"/>
      <c r="T110" s="90" t="s">
        <v>21</v>
      </c>
      <c r="U110" s="91"/>
      <c r="V110" s="90" t="s">
        <v>20</v>
      </c>
      <c r="W110" s="91"/>
      <c r="X110" s="90" t="s">
        <v>19</v>
      </c>
      <c r="Y110" s="91"/>
      <c r="Z110" s="116" t="s">
        <v>18</v>
      </c>
      <c r="AA110" s="117"/>
      <c r="AB110" s="110"/>
      <c r="AC110" s="114"/>
      <c r="AD110" s="115"/>
    </row>
    <row r="111" spans="1:30" ht="21.75" customHeight="1" thickBot="1" thickTop="1">
      <c r="A111" s="52"/>
      <c r="B111" s="51"/>
      <c r="C111" s="94" t="s">
        <v>17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6"/>
      <c r="U111" s="96"/>
      <c r="V111" s="96"/>
      <c r="W111" s="96"/>
      <c r="X111" s="96"/>
      <c r="Y111" s="96"/>
      <c r="Z111" s="97"/>
      <c r="AA111" s="98"/>
      <c r="AB111" s="111"/>
      <c r="AC111" s="50" t="s">
        <v>16</v>
      </c>
      <c r="AD111" s="49" t="s">
        <v>2</v>
      </c>
    </row>
    <row r="112" spans="1:30" ht="13.5" thickBot="1">
      <c r="A112" s="45"/>
      <c r="B112" s="45"/>
      <c r="C112" s="45"/>
      <c r="D112" s="45"/>
      <c r="E112" s="45"/>
      <c r="F112" s="46"/>
      <c r="G112" s="46"/>
      <c r="H112" s="48"/>
      <c r="I112" s="47"/>
      <c r="J112" s="46"/>
      <c r="K112" s="46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85"/>
      <c r="AA112" s="86"/>
      <c r="AB112" s="87"/>
      <c r="AC112" s="88"/>
      <c r="AD112" s="89"/>
    </row>
    <row r="113" spans="1:30" ht="24.75" customHeight="1" thickBot="1" thickTop="1">
      <c r="A113" s="78" t="s">
        <v>15</v>
      </c>
      <c r="B113" s="79" t="s">
        <v>14</v>
      </c>
      <c r="C113" s="44"/>
      <c r="D113" s="43">
        <v>374294</v>
      </c>
      <c r="E113" s="42" t="s">
        <v>2</v>
      </c>
      <c r="F113" s="43">
        <v>375490</v>
      </c>
      <c r="G113" s="42" t="s">
        <v>2</v>
      </c>
      <c r="H113" s="43">
        <v>374492</v>
      </c>
      <c r="I113" s="42" t="s">
        <v>2</v>
      </c>
      <c r="J113" s="43">
        <v>373372</v>
      </c>
      <c r="K113" s="42" t="s">
        <v>2</v>
      </c>
      <c r="L113" s="43">
        <v>372266</v>
      </c>
      <c r="M113" s="42" t="s">
        <v>2</v>
      </c>
      <c r="N113" s="43">
        <v>374315</v>
      </c>
      <c r="O113" s="42" t="s">
        <v>2</v>
      </c>
      <c r="P113" s="43">
        <v>378306</v>
      </c>
      <c r="Q113" s="42" t="s">
        <v>2</v>
      </c>
      <c r="R113" s="43">
        <v>381778</v>
      </c>
      <c r="S113" s="42" t="s">
        <v>2</v>
      </c>
      <c r="T113" s="43">
        <v>381329</v>
      </c>
      <c r="U113" s="42" t="s">
        <v>2</v>
      </c>
      <c r="V113" s="43">
        <v>381963</v>
      </c>
      <c r="W113" s="42" t="s">
        <v>2</v>
      </c>
      <c r="X113" s="43">
        <v>383023</v>
      </c>
      <c r="Y113" s="42" t="s">
        <v>2</v>
      </c>
      <c r="Z113" s="41">
        <v>384852</v>
      </c>
      <c r="AA113" s="24" t="s">
        <v>2</v>
      </c>
      <c r="AB113" s="92"/>
      <c r="AC113" s="118"/>
      <c r="AD113" s="40"/>
    </row>
    <row r="114" spans="1:29" ht="24.75" customHeight="1" thickBot="1" thickTop="1">
      <c r="A114" s="78"/>
      <c r="B114" s="80"/>
      <c r="C114" s="33" t="s">
        <v>1</v>
      </c>
      <c r="D114" s="11">
        <f>D113-Z87</f>
        <v>3204</v>
      </c>
      <c r="E114" s="10">
        <f>D114/Z87</f>
        <v>0.008634024091190816</v>
      </c>
      <c r="F114" s="11">
        <f>F113-D113</f>
        <v>1196</v>
      </c>
      <c r="G114" s="10">
        <f>F114/D113</f>
        <v>0.0031953491105922082</v>
      </c>
      <c r="H114" s="11">
        <f>H113-F113</f>
        <v>-998</v>
      </c>
      <c r="I114" s="10">
        <f>H114/F113</f>
        <v>-0.002657860395749554</v>
      </c>
      <c r="J114" s="11">
        <f>J113-H113</f>
        <v>-1120</v>
      </c>
      <c r="K114" s="10">
        <f>J114/H113</f>
        <v>-0.0029907180927763477</v>
      </c>
      <c r="L114" s="11">
        <f>L113-J113</f>
        <v>-1106</v>
      </c>
      <c r="M114" s="10">
        <f>L114/J113</f>
        <v>-0.0029621932014184246</v>
      </c>
      <c r="N114" s="9">
        <f>N113-L113</f>
        <v>2049</v>
      </c>
      <c r="O114" s="8">
        <f>N114/L113</f>
        <v>0.0055041287681389115</v>
      </c>
      <c r="P114" s="9">
        <f>P113-N113</f>
        <v>3991</v>
      </c>
      <c r="Q114" s="8">
        <f>P114/N113</f>
        <v>0.010662142847601619</v>
      </c>
      <c r="R114" s="9">
        <f>R113-P113</f>
        <v>3472</v>
      </c>
      <c r="S114" s="8">
        <f>R114/P113</f>
        <v>0.009177755573530422</v>
      </c>
      <c r="T114" s="9">
        <f>T113-R113</f>
        <v>-449</v>
      </c>
      <c r="U114" s="8">
        <f>T114/R113</f>
        <v>-0.001176076148966153</v>
      </c>
      <c r="V114" s="9">
        <f>V113-T113</f>
        <v>634</v>
      </c>
      <c r="W114" s="8">
        <f>V114/T113</f>
        <v>0.001662606305840888</v>
      </c>
      <c r="X114" s="9">
        <f>X113-V113</f>
        <v>1060</v>
      </c>
      <c r="Y114" s="8">
        <f>X114/V113</f>
        <v>0.0027751379060275473</v>
      </c>
      <c r="Z114" s="7">
        <f>Z113-X113</f>
        <v>1829</v>
      </c>
      <c r="AA114" s="6">
        <f>Z114/X113</f>
        <v>0.004775170159494338</v>
      </c>
      <c r="AB114" s="41">
        <f>(D113+F113+H113+J113+L113+N113+P113+R113+T113+V113+X113+Z113)/12</f>
        <v>377956.6666666667</v>
      </c>
      <c r="AC114" s="54"/>
    </row>
    <row r="115" spans="1:29" ht="24.75" customHeight="1" thickBot="1" thickTop="1">
      <c r="A115" s="78"/>
      <c r="B115" s="81"/>
      <c r="C115" s="5" t="s">
        <v>0</v>
      </c>
      <c r="D115" s="4">
        <f>D113-D87</f>
        <v>7114</v>
      </c>
      <c r="E115" s="3">
        <f>D115/D87</f>
        <v>0.019374693610763112</v>
      </c>
      <c r="F115" s="4">
        <f>F113-F87</f>
        <v>9009</v>
      </c>
      <c r="G115" s="3">
        <f>F115/F87</f>
        <v>0.024582447657586614</v>
      </c>
      <c r="H115" s="4">
        <f>H113-H87</f>
        <v>7237</v>
      </c>
      <c r="I115" s="3">
        <f>H115/H87</f>
        <v>0.019705654109542416</v>
      </c>
      <c r="J115" s="4">
        <f>J113-J87</f>
        <v>6714</v>
      </c>
      <c r="K115" s="3">
        <f>J115/J87</f>
        <v>0.018311341904445014</v>
      </c>
      <c r="L115" s="4">
        <f>L113-L87</f>
        <v>6944</v>
      </c>
      <c r="M115" s="3">
        <f>L115/L87</f>
        <v>0.019007888930860993</v>
      </c>
      <c r="N115" s="4">
        <f>N113-N87</f>
        <v>9286</v>
      </c>
      <c r="O115" s="3">
        <f>N115/N87</f>
        <v>0.025439074703653683</v>
      </c>
      <c r="P115" s="4">
        <f>P113-P87</f>
        <v>11193</v>
      </c>
      <c r="Q115" s="3">
        <f>P115/P87</f>
        <v>0.03048924990398052</v>
      </c>
      <c r="R115" s="4">
        <f>R113-R87</f>
        <v>12134</v>
      </c>
      <c r="S115" s="3">
        <f>R115/R87</f>
        <v>0.03282617870166971</v>
      </c>
      <c r="T115" s="4">
        <f>T113-T87</f>
        <v>13817</v>
      </c>
      <c r="U115" s="3">
        <f>T115/T87</f>
        <v>0.0375960512854002</v>
      </c>
      <c r="V115" s="4">
        <f>V113-V87</f>
        <v>13988</v>
      </c>
      <c r="W115" s="3">
        <f>V115/V87</f>
        <v>0.038013452000815275</v>
      </c>
      <c r="X115" s="4">
        <f>X113-X87</f>
        <v>14101</v>
      </c>
      <c r="Y115" s="3">
        <f>X115/X87</f>
        <v>0.0382221716243542</v>
      </c>
      <c r="Z115" s="7">
        <f>Z113-Z87</f>
        <v>13762</v>
      </c>
      <c r="AA115" s="6">
        <f>Z115/Z87</f>
        <v>0.03708534317820475</v>
      </c>
      <c r="AB115" s="2"/>
      <c r="AC115" s="37"/>
    </row>
    <row r="116" spans="1:30" ht="24.75" customHeight="1" thickBot="1" thickTop="1">
      <c r="A116" s="78" t="s">
        <v>13</v>
      </c>
      <c r="B116" s="79" t="s">
        <v>12</v>
      </c>
      <c r="C116" s="36"/>
      <c r="D116" s="35">
        <v>9728</v>
      </c>
      <c r="E116" s="15" t="s">
        <v>2</v>
      </c>
      <c r="F116" s="35">
        <v>7166</v>
      </c>
      <c r="G116" s="15" t="s">
        <v>2</v>
      </c>
      <c r="H116" s="35">
        <v>6670</v>
      </c>
      <c r="I116" s="15" t="s">
        <v>2</v>
      </c>
      <c r="J116" s="35">
        <v>6619</v>
      </c>
      <c r="K116" s="15" t="s">
        <v>2</v>
      </c>
      <c r="L116" s="35">
        <v>6181</v>
      </c>
      <c r="M116" s="15" t="s">
        <v>2</v>
      </c>
      <c r="N116" s="35">
        <v>8530</v>
      </c>
      <c r="O116" s="15" t="s">
        <v>2</v>
      </c>
      <c r="P116" s="35">
        <v>10729</v>
      </c>
      <c r="Q116" s="15" t="s">
        <v>2</v>
      </c>
      <c r="R116" s="35">
        <v>9812</v>
      </c>
      <c r="S116" s="15" t="s">
        <v>2</v>
      </c>
      <c r="T116" s="35">
        <v>8887</v>
      </c>
      <c r="U116" s="15" t="s">
        <v>2</v>
      </c>
      <c r="V116" s="35">
        <v>8776</v>
      </c>
      <c r="W116" s="15" t="s">
        <v>2</v>
      </c>
      <c r="X116" s="35">
        <v>8369</v>
      </c>
      <c r="Y116" s="15" t="s">
        <v>2</v>
      </c>
      <c r="Z116" s="34">
        <v>8408</v>
      </c>
      <c r="AA116" s="24" t="s">
        <v>2</v>
      </c>
      <c r="AB116" s="23">
        <f>D116+F116+H116+J116+L116+N116+P116+R116+T116+V116+X116+Z116</f>
        <v>99875</v>
      </c>
      <c r="AC116" s="22"/>
      <c r="AD116" s="21"/>
    </row>
    <row r="117" spans="1:30" ht="24.75" customHeight="1" thickBot="1" thickTop="1">
      <c r="A117" s="78"/>
      <c r="B117" s="80"/>
      <c r="C117" s="33" t="s">
        <v>1</v>
      </c>
      <c r="D117" s="11">
        <f>D116-Z90</f>
        <v>1351</v>
      </c>
      <c r="E117" s="10">
        <f>D117/Z90</f>
        <v>0.16127491942222752</v>
      </c>
      <c r="F117" s="11">
        <f>F116-D116</f>
        <v>-2562</v>
      </c>
      <c r="G117" s="10">
        <f>F117/D116</f>
        <v>-0.26336348684210525</v>
      </c>
      <c r="H117" s="11">
        <f>H116-F116</f>
        <v>-496</v>
      </c>
      <c r="I117" s="10">
        <f>H117/F116</f>
        <v>-0.06921574099916271</v>
      </c>
      <c r="J117" s="11">
        <f>J116-H116</f>
        <v>-51</v>
      </c>
      <c r="K117" s="10">
        <f>J117/H116</f>
        <v>-0.007646176911544228</v>
      </c>
      <c r="L117" s="11">
        <f>L116-J116</f>
        <v>-438</v>
      </c>
      <c r="M117" s="10">
        <f>L117/J116</f>
        <v>-0.06617313793624414</v>
      </c>
      <c r="N117" s="9">
        <f>N116-L116</f>
        <v>2349</v>
      </c>
      <c r="O117" s="8">
        <f>N117/L116</f>
        <v>0.3800355929461252</v>
      </c>
      <c r="P117" s="9">
        <f>P116-N116</f>
        <v>2199</v>
      </c>
      <c r="Q117" s="8">
        <f>P117/N116</f>
        <v>0.2577960140679953</v>
      </c>
      <c r="R117" s="9">
        <f>R116-P116</f>
        <v>-917</v>
      </c>
      <c r="S117" s="8">
        <f>R117/P116</f>
        <v>-0.08546928884332183</v>
      </c>
      <c r="T117" s="9">
        <f>T116-R116</f>
        <v>-925</v>
      </c>
      <c r="U117" s="8">
        <f>T117/R116</f>
        <v>-0.09427231960864248</v>
      </c>
      <c r="V117" s="9">
        <f>V116-T116</f>
        <v>-111</v>
      </c>
      <c r="W117" s="8">
        <f>V117/T116</f>
        <v>-0.012490154157758523</v>
      </c>
      <c r="X117" s="9">
        <f>X116-V116</f>
        <v>-407</v>
      </c>
      <c r="Y117" s="8">
        <f>X117/V116</f>
        <v>-0.04637648131267092</v>
      </c>
      <c r="Z117" s="7">
        <f>Z116-X116</f>
        <v>39</v>
      </c>
      <c r="AA117" s="6">
        <f>Z117/X116</f>
        <v>0.004660054964750866</v>
      </c>
      <c r="AB117" s="20">
        <f>V116+X116+Z116</f>
        <v>25553</v>
      </c>
      <c r="AC117" s="30"/>
      <c r="AD117" s="18"/>
    </row>
    <row r="118" spans="1:30" ht="24.75" customHeight="1" thickBot="1" thickTop="1">
      <c r="A118" s="78"/>
      <c r="B118" s="81"/>
      <c r="C118" s="5" t="s">
        <v>0</v>
      </c>
      <c r="D118" s="4">
        <f>D116-D90</f>
        <v>1269</v>
      </c>
      <c r="E118" s="3">
        <f>D118/D90</f>
        <v>0.15001773259250503</v>
      </c>
      <c r="F118" s="4">
        <f>F116-F90</f>
        <v>701</v>
      </c>
      <c r="G118" s="3">
        <f>F118/F90</f>
        <v>0.10843000773395205</v>
      </c>
      <c r="H118" s="4">
        <f>H116-H90</f>
        <v>-3272</v>
      </c>
      <c r="I118" s="3">
        <f>H118/H90</f>
        <v>-0.32910883122108225</v>
      </c>
      <c r="J118" s="4">
        <f>J116-J90</f>
        <v>66</v>
      </c>
      <c r="K118" s="3">
        <f>J118/J90</f>
        <v>0.010071722875019075</v>
      </c>
      <c r="L118" s="4">
        <f>L116-L90</f>
        <v>470</v>
      </c>
      <c r="M118" s="3">
        <f>L118/L90</f>
        <v>0.08229732095955174</v>
      </c>
      <c r="N118" s="4">
        <f>N116-N90</f>
        <v>-16</v>
      </c>
      <c r="O118" s="3">
        <f>N118/N90</f>
        <v>-0.001872220922068804</v>
      </c>
      <c r="P118" s="4">
        <f>P116-P90</f>
        <v>992</v>
      </c>
      <c r="Q118" s="3">
        <f>P118/P90</f>
        <v>0.10187942898223272</v>
      </c>
      <c r="R118" s="4">
        <f>R116-R90</f>
        <v>963</v>
      </c>
      <c r="S118" s="3">
        <f>R118/R90</f>
        <v>0.10882585602892983</v>
      </c>
      <c r="T118" s="4">
        <f>T116-T90</f>
        <v>-760</v>
      </c>
      <c r="U118" s="3">
        <f>T118/T90</f>
        <v>-0.07878096817663523</v>
      </c>
      <c r="V118" s="4">
        <f>V116-V90</f>
        <v>-525</v>
      </c>
      <c r="W118" s="3">
        <f>V118/V90</f>
        <v>-0.05644554348994732</v>
      </c>
      <c r="X118" s="4">
        <f>X116-X90</f>
        <v>246</v>
      </c>
      <c r="Y118" s="3">
        <f>X118/X90</f>
        <v>0.030284377692970578</v>
      </c>
      <c r="Z118" s="7">
        <f>Z116-Z90</f>
        <v>31</v>
      </c>
      <c r="AA118" s="6">
        <f>Z118/Z90</f>
        <v>0.0037006088098364568</v>
      </c>
      <c r="AB118" s="29"/>
      <c r="AC118" s="28"/>
      <c r="AD118" s="27"/>
    </row>
    <row r="119" spans="1:30" ht="24.75" customHeight="1" thickBot="1" thickTop="1">
      <c r="A119" s="78" t="s">
        <v>11</v>
      </c>
      <c r="B119" s="79" t="s">
        <v>10</v>
      </c>
      <c r="C119" s="26"/>
      <c r="D119" s="16">
        <v>3469</v>
      </c>
      <c r="E119" s="15" t="s">
        <v>2</v>
      </c>
      <c r="F119" s="16">
        <v>3422</v>
      </c>
      <c r="G119" s="15" t="s">
        <v>2</v>
      </c>
      <c r="H119" s="16">
        <v>4662</v>
      </c>
      <c r="I119" s="15" t="s">
        <v>2</v>
      </c>
      <c r="J119" s="16">
        <v>5076</v>
      </c>
      <c r="K119" s="15" t="s">
        <v>2</v>
      </c>
      <c r="L119" s="16">
        <v>4607</v>
      </c>
      <c r="M119" s="15" t="s">
        <v>2</v>
      </c>
      <c r="N119" s="16">
        <v>4117</v>
      </c>
      <c r="O119" s="15" t="s">
        <v>2</v>
      </c>
      <c r="P119" s="16">
        <v>4179</v>
      </c>
      <c r="Q119" s="15" t="s">
        <v>2</v>
      </c>
      <c r="R119" s="16">
        <v>3618</v>
      </c>
      <c r="S119" s="15" t="s">
        <v>2</v>
      </c>
      <c r="T119" s="16">
        <v>6476</v>
      </c>
      <c r="U119" s="15" t="s">
        <v>2</v>
      </c>
      <c r="V119" s="16">
        <v>4314</v>
      </c>
      <c r="W119" s="15" t="s">
        <v>2</v>
      </c>
      <c r="X119" s="16">
        <v>4006</v>
      </c>
      <c r="Y119" s="15" t="s">
        <v>2</v>
      </c>
      <c r="Z119" s="25">
        <v>3820</v>
      </c>
      <c r="AA119" s="24" t="s">
        <v>2</v>
      </c>
      <c r="AB119" s="23">
        <f>D119+F119+H119+J119+L119+N119+P119+R119+T119+V119+X119+Z119</f>
        <v>51766</v>
      </c>
      <c r="AC119" s="22"/>
      <c r="AD119" s="21"/>
    </row>
    <row r="120" spans="1:30" ht="24.75" customHeight="1" thickBot="1" thickTop="1">
      <c r="A120" s="78"/>
      <c r="B120" s="80"/>
      <c r="C120" s="12" t="s">
        <v>1</v>
      </c>
      <c r="D120" s="11">
        <f>D119-Z93</f>
        <v>290</v>
      </c>
      <c r="E120" s="10">
        <f>D120/Z93</f>
        <v>0.09122365523749607</v>
      </c>
      <c r="F120" s="11">
        <f>F119-D119</f>
        <v>-47</v>
      </c>
      <c r="G120" s="10">
        <f>F120/D119</f>
        <v>-0.013548573075814356</v>
      </c>
      <c r="H120" s="11">
        <f>H119-F119</f>
        <v>1240</v>
      </c>
      <c r="I120" s="10">
        <f>H120/F119</f>
        <v>0.36236119228521335</v>
      </c>
      <c r="J120" s="11">
        <f>J119-H119</f>
        <v>414</v>
      </c>
      <c r="K120" s="10">
        <f>J120/H119</f>
        <v>0.0888030888030888</v>
      </c>
      <c r="L120" s="11">
        <f>L119-J119</f>
        <v>-469</v>
      </c>
      <c r="M120" s="10">
        <f>L120/J119</f>
        <v>-0.09239558707643813</v>
      </c>
      <c r="N120" s="9">
        <f>N119-L119</f>
        <v>-490</v>
      </c>
      <c r="O120" s="8">
        <f>N120/L119</f>
        <v>-0.10635988712828305</v>
      </c>
      <c r="P120" s="9">
        <f>P119-N119</f>
        <v>62</v>
      </c>
      <c r="Q120" s="8">
        <f>P120/N119</f>
        <v>0.015059509351469517</v>
      </c>
      <c r="R120" s="9">
        <f>R119-P119</f>
        <v>-561</v>
      </c>
      <c r="S120" s="8">
        <f>R120/P119</f>
        <v>-0.1342426417803302</v>
      </c>
      <c r="T120" s="9">
        <f>T119-R119</f>
        <v>2858</v>
      </c>
      <c r="U120" s="8">
        <f>T120/R119</f>
        <v>0.7899391929242675</v>
      </c>
      <c r="V120" s="9">
        <f>V119-T119</f>
        <v>-2162</v>
      </c>
      <c r="W120" s="8">
        <f>V120/T119</f>
        <v>-0.33384805435453985</v>
      </c>
      <c r="X120" s="9">
        <f>X119-V119</f>
        <v>-308</v>
      </c>
      <c r="Y120" s="8">
        <f>X120/V119</f>
        <v>-0.07139545665275845</v>
      </c>
      <c r="Z120" s="7">
        <f>Z119-X119</f>
        <v>-186</v>
      </c>
      <c r="AA120" s="6">
        <f>Z120/X119</f>
        <v>-0.046430354468297554</v>
      </c>
      <c r="AB120" s="20">
        <f>V119+X119+Z119</f>
        <v>12140</v>
      </c>
      <c r="AC120" s="30"/>
      <c r="AD120" s="18"/>
    </row>
    <row r="121" spans="1:30" ht="24.75" customHeight="1" thickBot="1" thickTop="1">
      <c r="A121" s="78"/>
      <c r="B121" s="81"/>
      <c r="C121" s="5" t="s">
        <v>0</v>
      </c>
      <c r="D121" s="4">
        <f>D119-D93</f>
        <v>125</v>
      </c>
      <c r="E121" s="3">
        <f>D121/D93</f>
        <v>0.03738038277511962</v>
      </c>
      <c r="F121" s="4">
        <f>F120-F93</f>
        <v>-3918</v>
      </c>
      <c r="G121" s="3">
        <f>F121/F93</f>
        <v>-1.0121415654869543</v>
      </c>
      <c r="H121" s="4">
        <f>H120-H93</f>
        <v>-2528</v>
      </c>
      <c r="I121" s="3">
        <f>H121/H93</f>
        <v>-0.6709129511677282</v>
      </c>
      <c r="J121" s="4">
        <f>J120-J93</f>
        <v>-3988</v>
      </c>
      <c r="K121" s="3">
        <f>J121/J93</f>
        <v>-0.9059518400726942</v>
      </c>
      <c r="L121" s="4">
        <f>L120-L93</f>
        <v>-4775</v>
      </c>
      <c r="M121" s="3">
        <f>L121/L93</f>
        <v>-1.1089177891314446</v>
      </c>
      <c r="N121" s="4">
        <f>N120-N93</f>
        <v>-6180</v>
      </c>
      <c r="O121" s="3">
        <f>N121/N93</f>
        <v>-1.086115992970123</v>
      </c>
      <c r="P121" s="4">
        <f>P120-P93</f>
        <v>-4627</v>
      </c>
      <c r="Q121" s="3">
        <f>P121/P93</f>
        <v>-0.9867775645126893</v>
      </c>
      <c r="R121" s="4">
        <f>R120-R93</f>
        <v>-4239</v>
      </c>
      <c r="S121" s="3">
        <f>R121/R93</f>
        <v>-1.1525285481239804</v>
      </c>
      <c r="T121" s="4">
        <f>T120-T93</f>
        <v>-5220</v>
      </c>
      <c r="U121" s="3">
        <f>T121/T93</f>
        <v>-0.646199554345135</v>
      </c>
      <c r="V121" s="4">
        <f>V120-V93</f>
        <v>-6866</v>
      </c>
      <c r="W121" s="3">
        <f>V121/V93</f>
        <v>-1.459608843537415</v>
      </c>
      <c r="X121" s="4">
        <f>X120-X93</f>
        <v>-3961</v>
      </c>
      <c r="Y121" s="3">
        <f>X121/X93</f>
        <v>-1.0843142622502053</v>
      </c>
      <c r="Z121" s="7">
        <f>Z120-Z93</f>
        <v>-3365</v>
      </c>
      <c r="AA121" s="6">
        <f>Z121/Z93</f>
        <v>-1.0585089650833595</v>
      </c>
      <c r="AB121" s="29"/>
      <c r="AC121" s="30"/>
      <c r="AD121" s="27"/>
    </row>
    <row r="122" spans="1:30" ht="24.75" customHeight="1" thickBot="1" thickTop="1">
      <c r="A122" s="78" t="s">
        <v>9</v>
      </c>
      <c r="B122" s="79" t="s">
        <v>8</v>
      </c>
      <c r="C122" s="26"/>
      <c r="D122" s="16">
        <v>1234</v>
      </c>
      <c r="E122" s="15" t="s">
        <v>2</v>
      </c>
      <c r="F122" s="16">
        <v>1195</v>
      </c>
      <c r="G122" s="15" t="s">
        <v>2</v>
      </c>
      <c r="H122" s="16">
        <v>1835</v>
      </c>
      <c r="I122" s="15" t="s">
        <v>2</v>
      </c>
      <c r="J122" s="16">
        <v>1517</v>
      </c>
      <c r="K122" s="15" t="s">
        <v>2</v>
      </c>
      <c r="L122" s="16">
        <v>1416</v>
      </c>
      <c r="M122" s="15" t="s">
        <v>2</v>
      </c>
      <c r="N122" s="16">
        <v>1474</v>
      </c>
      <c r="O122" s="15" t="s">
        <v>2</v>
      </c>
      <c r="P122" s="16">
        <v>1311</v>
      </c>
      <c r="Q122" s="15" t="s">
        <v>2</v>
      </c>
      <c r="R122" s="16">
        <v>1376</v>
      </c>
      <c r="S122" s="15" t="s">
        <v>2</v>
      </c>
      <c r="T122" s="16">
        <v>2409</v>
      </c>
      <c r="U122" s="15" t="s">
        <v>2</v>
      </c>
      <c r="V122" s="16">
        <v>1425</v>
      </c>
      <c r="W122" s="15" t="s">
        <v>2</v>
      </c>
      <c r="X122" s="16">
        <v>1405</v>
      </c>
      <c r="Y122" s="15" t="s">
        <v>2</v>
      </c>
      <c r="Z122" s="25">
        <v>1293</v>
      </c>
      <c r="AA122" s="24" t="s">
        <v>2</v>
      </c>
      <c r="AB122" s="23">
        <f>D122+F122+H122+J122+L122+N122+P122+R122+T122+V122+X122+Z122</f>
        <v>17890</v>
      </c>
      <c r="AC122" s="22"/>
      <c r="AD122" s="21"/>
    </row>
    <row r="123" spans="1:30" ht="24.75" customHeight="1" thickBot="1" thickTop="1">
      <c r="A123" s="78"/>
      <c r="B123" s="80"/>
      <c r="C123" s="12" t="s">
        <v>1</v>
      </c>
      <c r="D123" s="11">
        <f>D122-Z96</f>
        <v>160</v>
      </c>
      <c r="E123" s="10">
        <f>D123/Z96</f>
        <v>0.148975791433892</v>
      </c>
      <c r="F123" s="11">
        <f>F122-D122</f>
        <v>-39</v>
      </c>
      <c r="G123" s="10">
        <f>F123/D122</f>
        <v>-0.031604538087520256</v>
      </c>
      <c r="H123" s="11">
        <f>H122-F122</f>
        <v>640</v>
      </c>
      <c r="I123" s="10">
        <f>H123/F122</f>
        <v>0.5355648535564853</v>
      </c>
      <c r="J123" s="11">
        <f>J122-H122</f>
        <v>-318</v>
      </c>
      <c r="K123" s="10">
        <f>J123/H122</f>
        <v>-0.17329700272479565</v>
      </c>
      <c r="L123" s="11">
        <f>L122-J122</f>
        <v>-101</v>
      </c>
      <c r="M123" s="10">
        <f>L123/J122</f>
        <v>-0.06657877389584707</v>
      </c>
      <c r="N123" s="9">
        <f>N122-L122</f>
        <v>58</v>
      </c>
      <c r="O123" s="8">
        <f>N123/L122</f>
        <v>0.04096045197740113</v>
      </c>
      <c r="P123" s="9">
        <f>P122-N122</f>
        <v>-163</v>
      </c>
      <c r="Q123" s="8">
        <f>P123/N122</f>
        <v>-0.11058344640434192</v>
      </c>
      <c r="R123" s="9">
        <f>R122-P122</f>
        <v>65</v>
      </c>
      <c r="S123" s="8">
        <f>R123/P122</f>
        <v>0.04958047292143402</v>
      </c>
      <c r="T123" s="9">
        <f>T122-R122</f>
        <v>1033</v>
      </c>
      <c r="U123" s="8">
        <f>T123/R122</f>
        <v>0.7507267441860465</v>
      </c>
      <c r="V123" s="9">
        <f>V122-T122</f>
        <v>-984</v>
      </c>
      <c r="W123" s="8">
        <f>V123/T122</f>
        <v>-0.40846824408468246</v>
      </c>
      <c r="X123" s="9">
        <f>X122-V122</f>
        <v>-20</v>
      </c>
      <c r="Y123" s="8">
        <f>X123/V122</f>
        <v>-0.014035087719298246</v>
      </c>
      <c r="Z123" s="7">
        <f>Z122-X122</f>
        <v>-112</v>
      </c>
      <c r="AA123" s="6">
        <f>Z123/X122</f>
        <v>-0.0797153024911032</v>
      </c>
      <c r="AB123" s="20">
        <f>V122+X122+Z122</f>
        <v>4123</v>
      </c>
      <c r="AC123" s="30"/>
      <c r="AD123" s="18"/>
    </row>
    <row r="124" spans="1:30" ht="24.75" customHeight="1" thickBot="1" thickTop="1">
      <c r="A124" s="78"/>
      <c r="B124" s="81"/>
      <c r="C124" s="5" t="s">
        <v>0</v>
      </c>
      <c r="D124" s="4">
        <f>D122-D96</f>
        <v>219</v>
      </c>
      <c r="E124" s="3">
        <f>D124/D96</f>
        <v>0.21576354679802956</v>
      </c>
      <c r="F124" s="4">
        <f>F122-F96</f>
        <v>81</v>
      </c>
      <c r="G124" s="3">
        <f>F124/F96</f>
        <v>0.07271095152603231</v>
      </c>
      <c r="H124" s="4">
        <f>H122-H96</f>
        <v>630</v>
      </c>
      <c r="I124" s="3">
        <f>H124/H96</f>
        <v>0.5228215767634855</v>
      </c>
      <c r="J124" s="4">
        <f>J122-J96</f>
        <v>-65</v>
      </c>
      <c r="K124" s="3">
        <f>J124/J96</f>
        <v>-0.04108723135271808</v>
      </c>
      <c r="L124" s="4">
        <f>L122-L96</f>
        <v>23</v>
      </c>
      <c r="M124" s="3">
        <f>L124/L96</f>
        <v>0.016511127063890883</v>
      </c>
      <c r="N124" s="4">
        <f>N122-N96</f>
        <v>-33</v>
      </c>
      <c r="O124" s="3">
        <f>N124/N96</f>
        <v>-0.021897810218978103</v>
      </c>
      <c r="P124" s="4">
        <f>P122-P96</f>
        <v>5</v>
      </c>
      <c r="Q124" s="3">
        <f>P124/P96</f>
        <v>0.0038284839203675345</v>
      </c>
      <c r="R124" s="4">
        <f>R122-R96</f>
        <v>214</v>
      </c>
      <c r="S124" s="3">
        <f>R124/R96</f>
        <v>0.18416523235800344</v>
      </c>
      <c r="T124" s="4">
        <f>T122-T96</f>
        <v>-169</v>
      </c>
      <c r="U124" s="3">
        <f>T124/T96</f>
        <v>-0.06555469356089992</v>
      </c>
      <c r="V124" s="4">
        <f>V122-V96</f>
        <v>97</v>
      </c>
      <c r="W124" s="3">
        <f>V124/V96</f>
        <v>0.0730421686746988</v>
      </c>
      <c r="X124" s="4">
        <f>X122-X96</f>
        <v>241</v>
      </c>
      <c r="Y124" s="3">
        <f>X124/X96</f>
        <v>0.20704467353951891</v>
      </c>
      <c r="Z124" s="7">
        <f>Z122-Z96</f>
        <v>219</v>
      </c>
      <c r="AA124" s="6">
        <f>Z124/Z96</f>
        <v>0.20391061452513967</v>
      </c>
      <c r="AB124" s="29"/>
      <c r="AC124" s="28"/>
      <c r="AD124" s="27"/>
    </row>
    <row r="125" spans="1:30" ht="24.75" customHeight="1" thickBot="1" thickTop="1">
      <c r="A125" s="78" t="s">
        <v>7</v>
      </c>
      <c r="B125" s="79" t="s">
        <v>6</v>
      </c>
      <c r="C125" s="26"/>
      <c r="D125" s="16">
        <v>6833</v>
      </c>
      <c r="E125" s="15" t="s">
        <v>2</v>
      </c>
      <c r="F125" s="16">
        <v>4921</v>
      </c>
      <c r="G125" s="15" t="s">
        <v>2</v>
      </c>
      <c r="H125" s="16">
        <v>3939</v>
      </c>
      <c r="I125" s="15" t="s">
        <v>2</v>
      </c>
      <c r="J125" s="16">
        <v>3808</v>
      </c>
      <c r="K125" s="15" t="s">
        <v>2</v>
      </c>
      <c r="L125" s="16">
        <v>3900</v>
      </c>
      <c r="M125" s="15" t="s">
        <v>2</v>
      </c>
      <c r="N125" s="16">
        <v>4102</v>
      </c>
      <c r="O125" s="15" t="s">
        <v>2</v>
      </c>
      <c r="P125" s="16">
        <v>5141</v>
      </c>
      <c r="Q125" s="15" t="s">
        <v>2</v>
      </c>
      <c r="R125" s="16">
        <v>6070</v>
      </c>
      <c r="S125" s="15" t="s">
        <v>2</v>
      </c>
      <c r="T125" s="16">
        <v>4458</v>
      </c>
      <c r="U125" s="15" t="s">
        <v>2</v>
      </c>
      <c r="V125" s="16">
        <v>4649</v>
      </c>
      <c r="W125" s="15" t="s">
        <v>2</v>
      </c>
      <c r="X125" s="16">
        <v>4845</v>
      </c>
      <c r="Y125" s="15" t="s">
        <v>2</v>
      </c>
      <c r="Z125" s="25">
        <v>5472</v>
      </c>
      <c r="AA125" s="24" t="s">
        <v>2</v>
      </c>
      <c r="AB125" s="23">
        <f>D125+F125+H125+J125+L125+N125+P125+R125+T125+V125+X125+Z125</f>
        <v>58138</v>
      </c>
      <c r="AC125" s="22"/>
      <c r="AD125" s="21"/>
    </row>
    <row r="126" spans="1:30" ht="24.75" customHeight="1" thickBot="1" thickTop="1">
      <c r="A126" s="78"/>
      <c r="B126" s="80"/>
      <c r="C126" s="12" t="s">
        <v>1</v>
      </c>
      <c r="D126" s="11">
        <f>D125-Z99</f>
        <v>1707</v>
      </c>
      <c r="E126" s="10">
        <f>D126/Z99</f>
        <v>0.333008193523215</v>
      </c>
      <c r="F126" s="11">
        <f>F125-D125</f>
        <v>-1912</v>
      </c>
      <c r="G126" s="10">
        <f>F126/D125</f>
        <v>-0.27981852773306015</v>
      </c>
      <c r="H126" s="11">
        <f>H125-F125</f>
        <v>-982</v>
      </c>
      <c r="I126" s="10">
        <f>H126/F125</f>
        <v>-0.19955293639504165</v>
      </c>
      <c r="J126" s="11">
        <f>J125-H125</f>
        <v>-131</v>
      </c>
      <c r="K126" s="10">
        <f>J126/H125</f>
        <v>-0.033257171871033255</v>
      </c>
      <c r="L126" s="11">
        <f>L125-J125</f>
        <v>92</v>
      </c>
      <c r="M126" s="10">
        <f>L126/J125</f>
        <v>0.02415966386554622</v>
      </c>
      <c r="N126" s="9">
        <f>N125-L125</f>
        <v>202</v>
      </c>
      <c r="O126" s="8">
        <f>N126/L125</f>
        <v>0.05179487179487179</v>
      </c>
      <c r="P126" s="9">
        <f>P125-N125</f>
        <v>1039</v>
      </c>
      <c r="Q126" s="8">
        <f>P126/N125</f>
        <v>0.25329107752315944</v>
      </c>
      <c r="R126" s="9">
        <f>R125-P125</f>
        <v>929</v>
      </c>
      <c r="S126" s="8">
        <f>R126/P125</f>
        <v>0.1807041431628088</v>
      </c>
      <c r="T126" s="9">
        <f>T125-R125</f>
        <v>-1612</v>
      </c>
      <c r="U126" s="8">
        <f>T126/R125</f>
        <v>-0.26556836902800657</v>
      </c>
      <c r="V126" s="9">
        <f>V125-T125</f>
        <v>191</v>
      </c>
      <c r="W126" s="8">
        <f>V126/T125</f>
        <v>0.042844324809331535</v>
      </c>
      <c r="X126" s="9">
        <f>X125-V125</f>
        <v>196</v>
      </c>
      <c r="Y126" s="8">
        <f>X126/V125</f>
        <v>0.04215960421596042</v>
      </c>
      <c r="Z126" s="7">
        <f>Z125-X125</f>
        <v>627</v>
      </c>
      <c r="AA126" s="6">
        <f>Z126/X125</f>
        <v>0.12941176470588237</v>
      </c>
      <c r="AB126" s="20">
        <f>V125+X125+Z125</f>
        <v>14966</v>
      </c>
      <c r="AC126" s="19"/>
      <c r="AD126" s="18"/>
    </row>
    <row r="127" spans="1:28" ht="24.75" customHeight="1" thickBot="1" thickTop="1">
      <c r="A127" s="78"/>
      <c r="B127" s="81"/>
      <c r="C127" s="5" t="s">
        <v>0</v>
      </c>
      <c r="D127" s="4">
        <f>D125-D99</f>
        <v>1512</v>
      </c>
      <c r="E127" s="3">
        <f>D127/D99</f>
        <v>0.28415711332456306</v>
      </c>
      <c r="F127" s="4">
        <f>F125-F99</f>
        <v>1464</v>
      </c>
      <c r="G127" s="3">
        <f>F127/F99</f>
        <v>0.42348857390801276</v>
      </c>
      <c r="H127" s="4">
        <f>H125-H99</f>
        <v>9</v>
      </c>
      <c r="I127" s="3">
        <f>H127/H99</f>
        <v>0.0022900763358778627</v>
      </c>
      <c r="J127" s="4">
        <f>J125-J99</f>
        <v>-216</v>
      </c>
      <c r="K127" s="3">
        <f>J127/J99</f>
        <v>-0.0536779324055666</v>
      </c>
      <c r="L127" s="4">
        <f>L125-L99</f>
        <v>446</v>
      </c>
      <c r="M127" s="3">
        <f>L127/L99</f>
        <v>0.12912565141864504</v>
      </c>
      <c r="N127" s="4">
        <f>N125-N99</f>
        <v>618</v>
      </c>
      <c r="O127" s="3">
        <f>N127/N99</f>
        <v>0.17738231917336394</v>
      </c>
      <c r="P127" s="4">
        <f>P125-P99</f>
        <v>1000</v>
      </c>
      <c r="Q127" s="3">
        <f>P127/P99</f>
        <v>0.24148756339048538</v>
      </c>
      <c r="R127" s="4">
        <f>R125-R99</f>
        <v>600</v>
      </c>
      <c r="S127" s="3">
        <f>R127/R99</f>
        <v>0.10968921389396709</v>
      </c>
      <c r="T127" s="4">
        <f>T125-T99</f>
        <v>260</v>
      </c>
      <c r="U127" s="3">
        <f>T127/T99</f>
        <v>0.06193425440686041</v>
      </c>
      <c r="V127" s="4">
        <f>V125-V99</f>
        <v>-126</v>
      </c>
      <c r="W127" s="3">
        <f>V127/V99</f>
        <v>-0.02638743455497382</v>
      </c>
      <c r="X127" s="4">
        <f>X125-X99</f>
        <v>234</v>
      </c>
      <c r="Y127" s="3">
        <f>X127/X99</f>
        <v>0.05074821080026025</v>
      </c>
      <c r="Z127" s="7">
        <f>Z125-Z99</f>
        <v>346</v>
      </c>
      <c r="AA127" s="6">
        <f>Z127/Z99</f>
        <v>0.06749902458056964</v>
      </c>
      <c r="AB127" s="2"/>
    </row>
    <row r="128" spans="1:28" ht="24.75" customHeight="1" thickBot="1">
      <c r="A128" s="82" t="s">
        <v>5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4"/>
      <c r="AB128" s="2"/>
    </row>
    <row r="129" spans="1:28" ht="24.75" customHeight="1" thickBot="1">
      <c r="A129" s="78" t="s">
        <v>4</v>
      </c>
      <c r="B129" s="79" t="s">
        <v>3</v>
      </c>
      <c r="C129" s="17"/>
      <c r="D129" s="16">
        <v>8141</v>
      </c>
      <c r="E129" s="15" t="s">
        <v>2</v>
      </c>
      <c r="F129" s="16">
        <v>9054</v>
      </c>
      <c r="G129" s="15" t="s">
        <v>2</v>
      </c>
      <c r="H129" s="16">
        <v>10554</v>
      </c>
      <c r="I129" s="15" t="s">
        <v>2</v>
      </c>
      <c r="J129" s="16">
        <v>9696</v>
      </c>
      <c r="K129" s="15" t="s">
        <v>2</v>
      </c>
      <c r="L129" s="16">
        <v>9422</v>
      </c>
      <c r="M129" s="15" t="s">
        <v>2</v>
      </c>
      <c r="N129" s="16">
        <v>9314</v>
      </c>
      <c r="O129" s="15" t="s">
        <v>2</v>
      </c>
      <c r="P129" s="16">
        <v>9260</v>
      </c>
      <c r="Q129" s="15" t="s">
        <v>2</v>
      </c>
      <c r="R129" s="16">
        <v>9766</v>
      </c>
      <c r="S129" s="15" t="s">
        <v>2</v>
      </c>
      <c r="T129" s="16">
        <v>9838</v>
      </c>
      <c r="U129" s="15" t="s">
        <v>2</v>
      </c>
      <c r="V129" s="16">
        <v>9762</v>
      </c>
      <c r="W129" s="15" t="s">
        <v>2</v>
      </c>
      <c r="X129" s="16">
        <v>9778</v>
      </c>
      <c r="Y129" s="15" t="s">
        <v>2</v>
      </c>
      <c r="Z129" s="14">
        <v>9819</v>
      </c>
      <c r="AA129" s="13" t="s">
        <v>2</v>
      </c>
      <c r="AB129" s="2"/>
    </row>
    <row r="130" spans="1:28" ht="24.75" customHeight="1" thickBot="1" thickTop="1">
      <c r="A130" s="78"/>
      <c r="B130" s="80"/>
      <c r="C130" s="12" t="s">
        <v>1</v>
      </c>
      <c r="D130" s="11">
        <f>D129-Z103</f>
        <v>48</v>
      </c>
      <c r="E130" s="10">
        <f>D130/Z103</f>
        <v>0.005931051526010132</v>
      </c>
      <c r="F130" s="11">
        <f>F129-D129</f>
        <v>913</v>
      </c>
      <c r="G130" s="10">
        <f>F130/D129</f>
        <v>0.11214838471932195</v>
      </c>
      <c r="H130" s="11">
        <f>H129-F129</f>
        <v>1500</v>
      </c>
      <c r="I130" s="10">
        <f>H130/F129</f>
        <v>0.1656726308813784</v>
      </c>
      <c r="J130" s="11">
        <f>J129-H129</f>
        <v>-858</v>
      </c>
      <c r="K130" s="10">
        <f>J130/H129</f>
        <v>-0.08129619101762366</v>
      </c>
      <c r="L130" s="11">
        <f>L129-J129</f>
        <v>-274</v>
      </c>
      <c r="M130" s="10">
        <f>L130/J129</f>
        <v>-0.028259075907590758</v>
      </c>
      <c r="N130" s="9">
        <f>N129-L129</f>
        <v>-108</v>
      </c>
      <c r="O130" s="8">
        <f>N130/L129</f>
        <v>-0.011462534493738059</v>
      </c>
      <c r="P130" s="9">
        <f>P129-N129</f>
        <v>-54</v>
      </c>
      <c r="Q130" s="8">
        <f>P130/N129</f>
        <v>-0.005797723856560017</v>
      </c>
      <c r="R130" s="9">
        <f>R129-P129</f>
        <v>506</v>
      </c>
      <c r="S130" s="8">
        <f>R130/P129</f>
        <v>0.054643628509719225</v>
      </c>
      <c r="T130" s="9">
        <f>T129-R129</f>
        <v>72</v>
      </c>
      <c r="U130" s="8">
        <f>T130/R129</f>
        <v>0.0073725168953512185</v>
      </c>
      <c r="V130" s="9">
        <f>V129-T129</f>
        <v>-76</v>
      </c>
      <c r="W130" s="8">
        <f>V130/T129</f>
        <v>-0.007725147387680423</v>
      </c>
      <c r="X130" s="9">
        <f>X129-V129</f>
        <v>16</v>
      </c>
      <c r="Y130" s="8">
        <f>X130/V129</f>
        <v>0.0016390083999180496</v>
      </c>
      <c r="Z130" s="7">
        <f>Z129-X129</f>
        <v>41</v>
      </c>
      <c r="AA130" s="6">
        <f>Z130/X129</f>
        <v>0.004193086520760891</v>
      </c>
      <c r="AB130" s="2"/>
    </row>
    <row r="131" spans="1:28" ht="24.75" customHeight="1" thickBot="1" thickTop="1">
      <c r="A131" s="78"/>
      <c r="B131" s="81"/>
      <c r="C131" s="5" t="s">
        <v>0</v>
      </c>
      <c r="D131" s="4">
        <f>D129-D103</f>
        <v>-317</v>
      </c>
      <c r="E131" s="3">
        <f>D131/D103</f>
        <v>-0.037479309529439585</v>
      </c>
      <c r="F131" s="4">
        <f>F129-F103</f>
        <v>225</v>
      </c>
      <c r="G131" s="3">
        <f>F131/F103</f>
        <v>0.0254841997961264</v>
      </c>
      <c r="H131" s="4">
        <f>H129-H103</f>
        <v>2359</v>
      </c>
      <c r="I131" s="3">
        <f>H131/H103</f>
        <v>0.28785845027455764</v>
      </c>
      <c r="J131" s="4">
        <f>J129-J103</f>
        <v>1873</v>
      </c>
      <c r="K131" s="3">
        <f>J131/J103</f>
        <v>0.23942221654096893</v>
      </c>
      <c r="L131" s="4">
        <f>L129-L103</f>
        <v>1470</v>
      </c>
      <c r="M131" s="3">
        <f>L131/L103</f>
        <v>0.18485915492957747</v>
      </c>
      <c r="N131" s="4">
        <f>N129-N103</f>
        <v>1539</v>
      </c>
      <c r="O131" s="3">
        <f>N131/N103</f>
        <v>0.19794212218649518</v>
      </c>
      <c r="P131" s="4">
        <f>P129-P103</f>
        <v>1856</v>
      </c>
      <c r="Q131" s="3">
        <f>P131/P103</f>
        <v>0.2506753106428957</v>
      </c>
      <c r="R131" s="4">
        <f>R129-R103</f>
        <v>1720</v>
      </c>
      <c r="S131" s="3">
        <f>R131/R103</f>
        <v>0.21377081779766344</v>
      </c>
      <c r="T131" s="4">
        <f>T129-T103</f>
        <v>1019</v>
      </c>
      <c r="U131" s="3">
        <f>T131/T103</f>
        <v>0.11554598026987187</v>
      </c>
      <c r="V131" s="4">
        <f>V129-V103</f>
        <v>1797</v>
      </c>
      <c r="W131" s="3">
        <f>V131/V103</f>
        <v>0.2256120527306968</v>
      </c>
      <c r="X131" s="4">
        <f>X129-X103</f>
        <v>1971</v>
      </c>
      <c r="Y131" s="3">
        <f>X131/X103</f>
        <v>0.25246573587805815</v>
      </c>
      <c r="Z131" s="7">
        <f>Z129-Z103</f>
        <v>1726</v>
      </c>
      <c r="AA131" s="6">
        <f>Z131/Z103</f>
        <v>0.21327072778944767</v>
      </c>
      <c r="AB131" s="2"/>
    </row>
    <row r="132" ht="13.5" thickBot="1"/>
    <row r="133" spans="1:29" ht="36" customHeight="1" thickBot="1" thickTop="1">
      <c r="A133" s="99" t="s">
        <v>49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</row>
    <row r="134" spans="4:14" ht="14.25" thickBot="1" thickTop="1">
      <c r="D134" s="45"/>
      <c r="F134" s="45"/>
      <c r="H134" s="45"/>
      <c r="J134" s="45"/>
      <c r="L134" s="45"/>
      <c r="N134" s="45"/>
    </row>
    <row r="135" spans="1:30" ht="23.25" customHeight="1" thickBot="1">
      <c r="A135" s="101" t="s">
        <v>34</v>
      </c>
      <c r="B135" s="102" t="s">
        <v>33</v>
      </c>
      <c r="C135" s="102"/>
      <c r="D135" s="119" t="s">
        <v>48</v>
      </c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86"/>
      <c r="U135" s="86"/>
      <c r="V135" s="86"/>
      <c r="W135" s="86"/>
      <c r="X135" s="86"/>
      <c r="Y135" s="86"/>
      <c r="Z135" s="86"/>
      <c r="AA135" s="121"/>
      <c r="AB135" s="109" t="s">
        <v>31</v>
      </c>
      <c r="AC135" s="112" t="s">
        <v>30</v>
      </c>
      <c r="AD135" s="113"/>
    </row>
    <row r="136" spans="1:30" ht="24.75" customHeight="1" thickBot="1" thickTop="1">
      <c r="A136" s="101"/>
      <c r="B136" s="103"/>
      <c r="C136" s="104"/>
      <c r="D136" s="90" t="s">
        <v>29</v>
      </c>
      <c r="E136" s="91"/>
      <c r="F136" s="90" t="s">
        <v>28</v>
      </c>
      <c r="G136" s="91"/>
      <c r="H136" s="90" t="s">
        <v>27</v>
      </c>
      <c r="I136" s="91"/>
      <c r="J136" s="90" t="s">
        <v>26</v>
      </c>
      <c r="K136" s="91"/>
      <c r="L136" s="90" t="s">
        <v>25</v>
      </c>
      <c r="M136" s="91"/>
      <c r="N136" s="90" t="s">
        <v>24</v>
      </c>
      <c r="O136" s="91"/>
      <c r="P136" s="90" t="s">
        <v>23</v>
      </c>
      <c r="Q136" s="91"/>
      <c r="R136" s="90" t="s">
        <v>22</v>
      </c>
      <c r="S136" s="91"/>
      <c r="T136" s="90" t="s">
        <v>21</v>
      </c>
      <c r="U136" s="91"/>
      <c r="V136" s="90" t="s">
        <v>20</v>
      </c>
      <c r="W136" s="91"/>
      <c r="X136" s="90" t="s">
        <v>19</v>
      </c>
      <c r="Y136" s="91"/>
      <c r="Z136" s="116" t="s">
        <v>18</v>
      </c>
      <c r="AA136" s="117"/>
      <c r="AB136" s="110"/>
      <c r="AC136" s="114"/>
      <c r="AD136" s="115"/>
    </row>
    <row r="137" spans="1:30" ht="22.5" customHeight="1" thickBot="1" thickTop="1">
      <c r="A137" s="52"/>
      <c r="B137" s="51"/>
      <c r="C137" s="94" t="s">
        <v>17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6"/>
      <c r="U137" s="96"/>
      <c r="V137" s="96"/>
      <c r="W137" s="96"/>
      <c r="X137" s="96"/>
      <c r="Y137" s="96"/>
      <c r="Z137" s="97"/>
      <c r="AA137" s="98"/>
      <c r="AB137" s="111"/>
      <c r="AC137" s="50" t="s">
        <v>16</v>
      </c>
      <c r="AD137" s="49" t="s">
        <v>2</v>
      </c>
    </row>
    <row r="138" spans="1:30" ht="13.5" thickBot="1">
      <c r="A138" s="45"/>
      <c r="B138" s="45"/>
      <c r="C138" s="45"/>
      <c r="D138" s="45"/>
      <c r="E138" s="45"/>
      <c r="F138" s="46"/>
      <c r="G138" s="46"/>
      <c r="H138" s="48"/>
      <c r="I138" s="47"/>
      <c r="J138" s="46"/>
      <c r="K138" s="46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85"/>
      <c r="AA138" s="86"/>
      <c r="AB138" s="87"/>
      <c r="AC138" s="88"/>
      <c r="AD138" s="89"/>
    </row>
    <row r="139" spans="1:30" ht="27.75" customHeight="1" thickBot="1" thickTop="1">
      <c r="A139" s="78" t="s">
        <v>15</v>
      </c>
      <c r="B139" s="79" t="s">
        <v>14</v>
      </c>
      <c r="C139" s="44"/>
      <c r="D139" s="43">
        <v>387330</v>
      </c>
      <c r="E139" s="42" t="s">
        <v>2</v>
      </c>
      <c r="F139" s="43">
        <v>386432</v>
      </c>
      <c r="G139" s="42" t="s">
        <v>2</v>
      </c>
      <c r="H139" s="43">
        <v>386091</v>
      </c>
      <c r="I139" s="42" t="s">
        <v>2</v>
      </c>
      <c r="J139" s="43">
        <v>384781</v>
      </c>
      <c r="K139" s="42" t="s">
        <v>2</v>
      </c>
      <c r="L139" s="43">
        <v>383513</v>
      </c>
      <c r="M139" s="42" t="s">
        <v>2</v>
      </c>
      <c r="N139" s="43">
        <v>385253</v>
      </c>
      <c r="O139" s="42" t="s">
        <v>2</v>
      </c>
      <c r="P139" s="43">
        <v>390458</v>
      </c>
      <c r="Q139" s="42" t="s">
        <v>2</v>
      </c>
      <c r="R139" s="43">
        <v>394109</v>
      </c>
      <c r="S139" s="42" t="s">
        <v>2</v>
      </c>
      <c r="T139" s="43">
        <v>393157</v>
      </c>
      <c r="U139" s="42" t="s">
        <v>2</v>
      </c>
      <c r="V139" s="43">
        <v>391155</v>
      </c>
      <c r="W139" s="42" t="s">
        <v>2</v>
      </c>
      <c r="X139" s="43">
        <v>390225</v>
      </c>
      <c r="Y139" s="42" t="s">
        <v>2</v>
      </c>
      <c r="Z139" s="41">
        <v>391942</v>
      </c>
      <c r="AA139" s="24" t="s">
        <v>2</v>
      </c>
      <c r="AB139" s="92"/>
      <c r="AC139" s="118"/>
      <c r="AD139" s="40"/>
    </row>
    <row r="140" spans="1:29" ht="27.75" customHeight="1" thickBot="1" thickTop="1">
      <c r="A140" s="78"/>
      <c r="B140" s="80"/>
      <c r="C140" s="33" t="s">
        <v>1</v>
      </c>
      <c r="D140" s="11">
        <f>D139-Z113</f>
        <v>2478</v>
      </c>
      <c r="E140" s="10">
        <f>D140/Z113</f>
        <v>0.006438838826354027</v>
      </c>
      <c r="F140" s="11">
        <f>F139-D139</f>
        <v>-898</v>
      </c>
      <c r="G140" s="10">
        <f>F140/D139</f>
        <v>-0.0023184364753569306</v>
      </c>
      <c r="H140" s="11">
        <f>H139-F139</f>
        <v>-341</v>
      </c>
      <c r="I140" s="10">
        <f>H140/F139</f>
        <v>-0.0008824320967207685</v>
      </c>
      <c r="J140" s="11">
        <f>J139-H139</f>
        <v>-1310</v>
      </c>
      <c r="K140" s="10">
        <f>J140/H139</f>
        <v>-0.0033929824834041714</v>
      </c>
      <c r="L140" s="11">
        <f>L139-J139</f>
        <v>-1268</v>
      </c>
      <c r="M140" s="10">
        <f>L140/J139</f>
        <v>-0.0032953810089375517</v>
      </c>
      <c r="N140" s="9">
        <f>N139-L139</f>
        <v>1740</v>
      </c>
      <c r="O140" s="8">
        <f>N140/L139</f>
        <v>0.004537003960752308</v>
      </c>
      <c r="P140" s="9">
        <f>P139-N139</f>
        <v>5205</v>
      </c>
      <c r="Q140" s="8">
        <f>P140/N139</f>
        <v>0.013510602123799165</v>
      </c>
      <c r="R140" s="9">
        <f>R139-P139</f>
        <v>3651</v>
      </c>
      <c r="S140" s="8">
        <f>R140/P139</f>
        <v>0.009350557550363932</v>
      </c>
      <c r="T140" s="9">
        <f>T139-R139</f>
        <v>-952</v>
      </c>
      <c r="U140" s="8">
        <f>T140/R139</f>
        <v>-0.002415575386504749</v>
      </c>
      <c r="V140" s="9">
        <f>V139-T139</f>
        <v>-2002</v>
      </c>
      <c r="W140" s="8">
        <f>V140/T139</f>
        <v>-0.005092113328771967</v>
      </c>
      <c r="X140" s="9">
        <f>X139-V139</f>
        <v>-930</v>
      </c>
      <c r="Y140" s="8">
        <f>X140/V139</f>
        <v>-0.0023775741074510107</v>
      </c>
      <c r="Z140" s="7">
        <f>Z139-X139</f>
        <v>1717</v>
      </c>
      <c r="AA140" s="6">
        <f>Z140/X139</f>
        <v>0.004400025626241271</v>
      </c>
      <c r="AB140" s="41">
        <f>(D139+F139+H139+J139+L139+N139+P139+R139+T139+V139+X139+Z139)/12</f>
        <v>388703.8333333333</v>
      </c>
      <c r="AC140" s="54"/>
    </row>
    <row r="141" spans="1:29" ht="27.75" customHeight="1" thickBot="1" thickTop="1">
      <c r="A141" s="78"/>
      <c r="B141" s="81"/>
      <c r="C141" s="5" t="s">
        <v>0</v>
      </c>
      <c r="D141" s="4">
        <f>D139-D113</f>
        <v>13036</v>
      </c>
      <c r="E141" s="3">
        <f>D141/D113</f>
        <v>0.034828236626822766</v>
      </c>
      <c r="F141" s="4">
        <f>F139-F113</f>
        <v>10942</v>
      </c>
      <c r="G141" s="3">
        <f>F141/F113</f>
        <v>0.029140589629550722</v>
      </c>
      <c r="H141" s="4">
        <f>H139-H113</f>
        <v>11599</v>
      </c>
      <c r="I141" s="3">
        <f>H141/H113</f>
        <v>0.03097262424831505</v>
      </c>
      <c r="J141" s="4">
        <f>J139-J113</f>
        <v>11409</v>
      </c>
      <c r="K141" s="3">
        <f>J141/J113</f>
        <v>0.030556656631991686</v>
      </c>
      <c r="L141" s="4">
        <f>L139-L113</f>
        <v>11247</v>
      </c>
      <c r="M141" s="3">
        <f>L141/L113</f>
        <v>0.030212267572112414</v>
      </c>
      <c r="N141" s="4">
        <f>N139-N113</f>
        <v>10938</v>
      </c>
      <c r="O141" s="3">
        <f>N141/N113</f>
        <v>0.029221377716629044</v>
      </c>
      <c r="P141" s="4">
        <f>P139-P113</f>
        <v>12152</v>
      </c>
      <c r="Q141" s="3">
        <f>P141/P113</f>
        <v>0.03212214450735648</v>
      </c>
      <c r="R141" s="4">
        <f>R139-R113</f>
        <v>12331</v>
      </c>
      <c r="S141" s="3">
        <f>R141/R113</f>
        <v>0.03229887526258716</v>
      </c>
      <c r="T141" s="4">
        <f>T139-T113</f>
        <v>11828</v>
      </c>
      <c r="U141" s="3">
        <f>T141/T113</f>
        <v>0.031017834992880165</v>
      </c>
      <c r="V141" s="4">
        <f>V139-V113</f>
        <v>9192</v>
      </c>
      <c r="W141" s="3">
        <f>V141/V113</f>
        <v>0.024065158143589824</v>
      </c>
      <c r="X141" s="4">
        <f>X139-X113</f>
        <v>7202</v>
      </c>
      <c r="Y141" s="3">
        <f>X141/X113</f>
        <v>0.01880304838090663</v>
      </c>
      <c r="Z141" s="7">
        <f>Z139-Z113</f>
        <v>7090</v>
      </c>
      <c r="AA141" s="6">
        <f>Z141/Z113</f>
        <v>0.018422666375645703</v>
      </c>
      <c r="AB141" s="2"/>
      <c r="AC141" s="37"/>
    </row>
    <row r="142" spans="1:30" ht="27.75" customHeight="1" thickBot="1" thickTop="1">
      <c r="A142" s="78" t="s">
        <v>13</v>
      </c>
      <c r="B142" s="79" t="s">
        <v>12</v>
      </c>
      <c r="C142" s="36"/>
      <c r="D142" s="35">
        <v>9857</v>
      </c>
      <c r="E142" s="15" t="s">
        <v>2</v>
      </c>
      <c r="F142" s="35">
        <v>6866</v>
      </c>
      <c r="G142" s="15" t="s">
        <v>2</v>
      </c>
      <c r="H142" s="35">
        <v>7160</v>
      </c>
      <c r="I142" s="15" t="s">
        <v>2</v>
      </c>
      <c r="J142" s="35">
        <v>6930</v>
      </c>
      <c r="K142" s="15" t="s">
        <v>2</v>
      </c>
      <c r="L142" s="35">
        <v>6236</v>
      </c>
      <c r="M142" s="15" t="s">
        <v>2</v>
      </c>
      <c r="N142" s="35">
        <v>8309</v>
      </c>
      <c r="O142" s="15" t="s">
        <v>2</v>
      </c>
      <c r="P142" s="35">
        <v>12680</v>
      </c>
      <c r="Q142" s="15" t="s">
        <v>2</v>
      </c>
      <c r="R142" s="35">
        <v>10505</v>
      </c>
      <c r="S142" s="15" t="s">
        <v>2</v>
      </c>
      <c r="T142" s="35">
        <v>9893</v>
      </c>
      <c r="U142" s="15" t="s">
        <v>2</v>
      </c>
      <c r="V142" s="35">
        <v>9082</v>
      </c>
      <c r="W142" s="15" t="s">
        <v>2</v>
      </c>
      <c r="X142" s="35">
        <v>7726</v>
      </c>
      <c r="Y142" s="15" t="s">
        <v>2</v>
      </c>
      <c r="Z142" s="34">
        <v>8565</v>
      </c>
      <c r="AA142" s="24" t="s">
        <v>2</v>
      </c>
      <c r="AB142" s="23">
        <f>D142+F142+H142+J142+L142+N142+P142+R142+T142+V142+X142+Z142</f>
        <v>103809</v>
      </c>
      <c r="AC142" s="22"/>
      <c r="AD142" s="21"/>
    </row>
    <row r="143" spans="1:31" ht="27.75" customHeight="1" thickBot="1" thickTop="1">
      <c r="A143" s="78"/>
      <c r="B143" s="80"/>
      <c r="C143" s="33" t="s">
        <v>1</v>
      </c>
      <c r="D143" s="11">
        <f>D142-Z116</f>
        <v>1449</v>
      </c>
      <c r="E143" s="10">
        <f>D143/Z116</f>
        <v>0.17233587059942912</v>
      </c>
      <c r="F143" s="11">
        <f>F142-D142</f>
        <v>-2991</v>
      </c>
      <c r="G143" s="10">
        <f>F143/D142</f>
        <v>-0.30343918027797506</v>
      </c>
      <c r="H143" s="11">
        <f>H142-F142</f>
        <v>294</v>
      </c>
      <c r="I143" s="10">
        <f>H143/F142</f>
        <v>0.04281969123215846</v>
      </c>
      <c r="J143" s="11">
        <f>J142-H142</f>
        <v>-230</v>
      </c>
      <c r="K143" s="10">
        <f>J143/H142</f>
        <v>-0.03212290502793296</v>
      </c>
      <c r="L143" s="11">
        <f>L142-J142</f>
        <v>-694</v>
      </c>
      <c r="M143" s="10">
        <f>L143/J142</f>
        <v>-0.10014430014430015</v>
      </c>
      <c r="N143" s="9">
        <f>N142-L142</f>
        <v>2073</v>
      </c>
      <c r="O143" s="8">
        <f>N143/L142</f>
        <v>0.33242463117382937</v>
      </c>
      <c r="P143" s="9">
        <f>P142-N142</f>
        <v>4371</v>
      </c>
      <c r="Q143" s="8">
        <f>P143/N142</f>
        <v>0.5260560837645926</v>
      </c>
      <c r="R143" s="9">
        <f>R142-P142</f>
        <v>-2175</v>
      </c>
      <c r="S143" s="8">
        <f>R143/P142</f>
        <v>-0.17152996845425866</v>
      </c>
      <c r="T143" s="9">
        <f>T142-R142</f>
        <v>-612</v>
      </c>
      <c r="U143" s="8">
        <f>T143/R142</f>
        <v>-0.05825797239409805</v>
      </c>
      <c r="V143" s="9">
        <f>V142-T142</f>
        <v>-811</v>
      </c>
      <c r="W143" s="8">
        <f>V143/T142</f>
        <v>-0.08197715556454059</v>
      </c>
      <c r="X143" s="9">
        <f>X142-V142</f>
        <v>-1356</v>
      </c>
      <c r="Y143" s="8">
        <f>X143/V142</f>
        <v>-0.14930632019378992</v>
      </c>
      <c r="Z143" s="7">
        <f>Z142-X142</f>
        <v>839</v>
      </c>
      <c r="AA143" s="6">
        <f>Z143/X142</f>
        <v>0.10859435671757701</v>
      </c>
      <c r="AB143" s="20">
        <f>AB142-D142-F142-H142-J142-L142-N142-P142-R142-T142-V142</f>
        <v>16291</v>
      </c>
      <c r="AC143" s="30"/>
      <c r="AD143" s="18"/>
      <c r="AE143" s="19"/>
    </row>
    <row r="144" spans="1:30" ht="27.75" customHeight="1" thickBot="1" thickTop="1">
      <c r="A144" s="78"/>
      <c r="B144" s="81"/>
      <c r="C144" s="5" t="s">
        <v>0</v>
      </c>
      <c r="D144" s="4">
        <f>D142-D116</f>
        <v>129</v>
      </c>
      <c r="E144" s="3">
        <f>D144/D116</f>
        <v>0.013260690789473685</v>
      </c>
      <c r="F144" s="4">
        <f>F142-F116</f>
        <v>-300</v>
      </c>
      <c r="G144" s="3">
        <f>F144/F116</f>
        <v>-0.041864359475300025</v>
      </c>
      <c r="H144" s="4">
        <f>H142-H116</f>
        <v>490</v>
      </c>
      <c r="I144" s="3">
        <f>H144/H116</f>
        <v>0.0734632683658171</v>
      </c>
      <c r="J144" s="4">
        <f>J142-J116</f>
        <v>311</v>
      </c>
      <c r="K144" s="3">
        <f>J144/J116</f>
        <v>0.04698594953920532</v>
      </c>
      <c r="L144" s="4">
        <f>L142-L116</f>
        <v>55</v>
      </c>
      <c r="M144" s="3">
        <f>L144/L116</f>
        <v>0.008898236531305614</v>
      </c>
      <c r="N144" s="4">
        <f>N142-N116</f>
        <v>-221</v>
      </c>
      <c r="O144" s="3">
        <f>N144/N116</f>
        <v>-0.025908558030480658</v>
      </c>
      <c r="P144" s="4">
        <f>P142-P116</f>
        <v>1951</v>
      </c>
      <c r="Q144" s="3">
        <f>P144/P116</f>
        <v>0.18184360145400316</v>
      </c>
      <c r="R144" s="4">
        <f>R142-R116</f>
        <v>693</v>
      </c>
      <c r="S144" s="3">
        <f>R144/R116</f>
        <v>0.07062780269058296</v>
      </c>
      <c r="T144" s="4">
        <f>T142-T116</f>
        <v>1006</v>
      </c>
      <c r="U144" s="3">
        <f>T144/T116</f>
        <v>0.11319905479914481</v>
      </c>
      <c r="V144" s="4">
        <f>V142-V116</f>
        <v>306</v>
      </c>
      <c r="W144" s="3">
        <f>V144/V116</f>
        <v>0.03486782133090246</v>
      </c>
      <c r="X144" s="4">
        <f>X142-X116</f>
        <v>-643</v>
      </c>
      <c r="Y144" s="3">
        <f>X144/X116</f>
        <v>-0.07683116262396941</v>
      </c>
      <c r="Z144" s="7">
        <f>Z142-Z116</f>
        <v>157</v>
      </c>
      <c r="AA144" s="6">
        <f>Z144/Z116</f>
        <v>0.01867269267364415</v>
      </c>
      <c r="AB144" s="29"/>
      <c r="AC144" s="28"/>
      <c r="AD144" s="27"/>
    </row>
    <row r="145" spans="1:30" ht="27.75" customHeight="1" thickBot="1" thickTop="1">
      <c r="A145" s="78" t="s">
        <v>11</v>
      </c>
      <c r="B145" s="79" t="s">
        <v>10</v>
      </c>
      <c r="C145" s="26"/>
      <c r="D145" s="16">
        <v>4538</v>
      </c>
      <c r="E145" s="15" t="s">
        <v>2</v>
      </c>
      <c r="F145" s="16">
        <v>4703</v>
      </c>
      <c r="G145" s="15" t="s">
        <v>2</v>
      </c>
      <c r="H145" s="16">
        <v>4889</v>
      </c>
      <c r="I145" s="15" t="s">
        <v>2</v>
      </c>
      <c r="J145" s="16">
        <v>5704</v>
      </c>
      <c r="K145" s="15" t="s">
        <v>2</v>
      </c>
      <c r="L145" s="16">
        <v>5105</v>
      </c>
      <c r="M145" s="15" t="s">
        <v>2</v>
      </c>
      <c r="N145" s="16">
        <v>4400</v>
      </c>
      <c r="O145" s="15" t="s">
        <v>2</v>
      </c>
      <c r="P145" s="16">
        <v>4765</v>
      </c>
      <c r="Q145" s="15" t="s">
        <v>2</v>
      </c>
      <c r="R145" s="16">
        <v>4422</v>
      </c>
      <c r="S145" s="15" t="s">
        <v>2</v>
      </c>
      <c r="T145" s="16">
        <v>6967</v>
      </c>
      <c r="U145" s="15" t="s">
        <v>2</v>
      </c>
      <c r="V145" s="16">
        <v>7374</v>
      </c>
      <c r="W145" s="15" t="s">
        <v>2</v>
      </c>
      <c r="X145" s="16">
        <v>5344</v>
      </c>
      <c r="Y145" s="15" t="s">
        <v>2</v>
      </c>
      <c r="Z145" s="25">
        <v>3514</v>
      </c>
      <c r="AA145" s="24" t="s">
        <v>2</v>
      </c>
      <c r="AB145" s="23">
        <f>D145+F145+H145+J145+L145+N145+P145+R145+T145+V145+X145+Z145</f>
        <v>61725</v>
      </c>
      <c r="AC145" s="22"/>
      <c r="AD145" s="21"/>
    </row>
    <row r="146" spans="1:30" ht="27.75" customHeight="1" thickBot="1" thickTop="1">
      <c r="A146" s="78"/>
      <c r="B146" s="80"/>
      <c r="C146" s="12" t="s">
        <v>1</v>
      </c>
      <c r="D146" s="11">
        <f>D145-Z119</f>
        <v>718</v>
      </c>
      <c r="E146" s="10">
        <f>D146/Z119</f>
        <v>0.18795811518324607</v>
      </c>
      <c r="F146" s="11">
        <f>F145-D145</f>
        <v>165</v>
      </c>
      <c r="G146" s="10">
        <f>F146/D145</f>
        <v>0.03635962979286029</v>
      </c>
      <c r="H146" s="11">
        <f>H145-F145</f>
        <v>186</v>
      </c>
      <c r="I146" s="10">
        <f>H146/F145</f>
        <v>0.03954922389963853</v>
      </c>
      <c r="J146" s="11">
        <f>J145-H145</f>
        <v>815</v>
      </c>
      <c r="K146" s="10">
        <f>J146/H145</f>
        <v>0.1667007568009818</v>
      </c>
      <c r="L146" s="11">
        <f>L145-J145</f>
        <v>-599</v>
      </c>
      <c r="M146" s="10">
        <f>L146/J145</f>
        <v>-0.10501402524544179</v>
      </c>
      <c r="N146" s="9">
        <f>N145-L145</f>
        <v>-705</v>
      </c>
      <c r="O146" s="8">
        <f>N146/L145</f>
        <v>-0.13809990205680706</v>
      </c>
      <c r="P146" s="9">
        <f>P145-N145</f>
        <v>365</v>
      </c>
      <c r="Q146" s="8">
        <f>P146/N145</f>
        <v>0.08295454545454546</v>
      </c>
      <c r="R146" s="9">
        <f>R145-P145</f>
        <v>-343</v>
      </c>
      <c r="S146" s="8">
        <f>R146/P145</f>
        <v>-0.07198321091290662</v>
      </c>
      <c r="T146" s="9">
        <f>T145-R145</f>
        <v>2545</v>
      </c>
      <c r="U146" s="8">
        <f>T146/R145</f>
        <v>0.575531433740389</v>
      </c>
      <c r="V146" s="9">
        <f>V145-T145</f>
        <v>407</v>
      </c>
      <c r="W146" s="8">
        <f>V146/T145</f>
        <v>0.05841825749964116</v>
      </c>
      <c r="X146" s="9">
        <f>X145-V145</f>
        <v>-2030</v>
      </c>
      <c r="Y146" s="8">
        <f>X146/V145</f>
        <v>-0.2752915649579604</v>
      </c>
      <c r="Z146" s="7">
        <f>Z145-X145</f>
        <v>-1830</v>
      </c>
      <c r="AA146" s="6">
        <f>Z146/X145</f>
        <v>-0.34244011976047906</v>
      </c>
      <c r="AB146" s="20">
        <f>AB145-D145-F145-H145-J145-L145-N145-P145-R145-T145-V145</f>
        <v>8858</v>
      </c>
      <c r="AC146" s="30"/>
      <c r="AD146" s="18"/>
    </row>
    <row r="147" spans="1:30" ht="27.75" customHeight="1" thickBot="1" thickTop="1">
      <c r="A147" s="78"/>
      <c r="B147" s="81"/>
      <c r="C147" s="5" t="s">
        <v>0</v>
      </c>
      <c r="D147" s="4">
        <f>D145-D119</f>
        <v>1069</v>
      </c>
      <c r="E147" s="3">
        <f>D147/D119</f>
        <v>0.30815797059671374</v>
      </c>
      <c r="F147" s="4">
        <f>F146-F119</f>
        <v>-3257</v>
      </c>
      <c r="G147" s="3">
        <f>F147/F119</f>
        <v>-0.9517825832846288</v>
      </c>
      <c r="H147" s="4">
        <f>H146-H119</f>
        <v>-4476</v>
      </c>
      <c r="I147" s="3">
        <f>H147/H119</f>
        <v>-0.9601029601029601</v>
      </c>
      <c r="J147" s="4">
        <f>J146-J119</f>
        <v>-4261</v>
      </c>
      <c r="K147" s="3">
        <f>J147/J119</f>
        <v>-0.8394405043341213</v>
      </c>
      <c r="L147" s="4">
        <f>L146-L119</f>
        <v>-5206</v>
      </c>
      <c r="M147" s="3">
        <f>L147/L119</f>
        <v>-1.1300195354894726</v>
      </c>
      <c r="N147" s="4">
        <f>N146-N119</f>
        <v>-4822</v>
      </c>
      <c r="O147" s="3">
        <f>N147/N119</f>
        <v>-1.1712411950449357</v>
      </c>
      <c r="P147" s="4">
        <f>P146-P119</f>
        <v>-3814</v>
      </c>
      <c r="Q147" s="3">
        <f>P147/P119</f>
        <v>-0.9126585307489831</v>
      </c>
      <c r="R147" s="4">
        <f>R146-R119</f>
        <v>-3961</v>
      </c>
      <c r="S147" s="3">
        <f>R147/R119</f>
        <v>-1.0948037589828634</v>
      </c>
      <c r="T147" s="4">
        <f>T146-T119</f>
        <v>-3931</v>
      </c>
      <c r="U147" s="3">
        <f>T147/T119</f>
        <v>-0.6070105003088326</v>
      </c>
      <c r="V147" s="4">
        <f>V146-V119</f>
        <v>-3907</v>
      </c>
      <c r="W147" s="3">
        <f>V147/V119</f>
        <v>-0.9056560037088549</v>
      </c>
      <c r="X147" s="4">
        <f>X146-X119</f>
        <v>-6036</v>
      </c>
      <c r="Y147" s="3">
        <f>X147/X119</f>
        <v>-1.5067398901647528</v>
      </c>
      <c r="Z147" s="7">
        <f>Z146-Z119</f>
        <v>-5650</v>
      </c>
      <c r="AA147" s="6">
        <f>Z147/Z119</f>
        <v>-1.4790575916230366</v>
      </c>
      <c r="AB147" s="29"/>
      <c r="AC147" s="30"/>
      <c r="AD147" s="27"/>
    </row>
    <row r="148" spans="1:30" ht="27.75" customHeight="1" thickBot="1" thickTop="1">
      <c r="A148" s="78" t="s">
        <v>9</v>
      </c>
      <c r="B148" s="79" t="s">
        <v>8</v>
      </c>
      <c r="C148" s="26"/>
      <c r="D148" s="16">
        <v>1420</v>
      </c>
      <c r="E148" s="15" t="s">
        <v>2</v>
      </c>
      <c r="F148" s="16">
        <v>1468</v>
      </c>
      <c r="G148" s="15" t="s">
        <v>2</v>
      </c>
      <c r="H148" s="16">
        <v>1772</v>
      </c>
      <c r="I148" s="15" t="s">
        <v>2</v>
      </c>
      <c r="J148" s="16">
        <v>2537</v>
      </c>
      <c r="K148" s="15" t="s">
        <v>2</v>
      </c>
      <c r="L148" s="16">
        <v>1796</v>
      </c>
      <c r="M148" s="15" t="s">
        <v>2</v>
      </c>
      <c r="N148" s="16">
        <v>1377</v>
      </c>
      <c r="O148" s="15" t="s">
        <v>2</v>
      </c>
      <c r="P148" s="16">
        <v>1794</v>
      </c>
      <c r="Q148" s="15" t="s">
        <v>2</v>
      </c>
      <c r="R148" s="16">
        <v>1626</v>
      </c>
      <c r="S148" s="15" t="s">
        <v>2</v>
      </c>
      <c r="T148" s="16">
        <v>2740</v>
      </c>
      <c r="U148" s="15" t="s">
        <v>2</v>
      </c>
      <c r="V148" s="16">
        <v>2738</v>
      </c>
      <c r="W148" s="15" t="s">
        <v>2</v>
      </c>
      <c r="X148" s="16">
        <v>1679</v>
      </c>
      <c r="Y148" s="15" t="s">
        <v>2</v>
      </c>
      <c r="Z148" s="25">
        <v>1257</v>
      </c>
      <c r="AA148" s="24" t="s">
        <v>2</v>
      </c>
      <c r="AB148" s="23">
        <f>D148+F148+H148+J148+L148+N148+P148+R148+T148+V148+X148+Z148</f>
        <v>22204</v>
      </c>
      <c r="AC148" s="22"/>
      <c r="AD148" s="21"/>
    </row>
    <row r="149" spans="1:30" ht="27.75" customHeight="1" thickBot="1" thickTop="1">
      <c r="A149" s="78"/>
      <c r="B149" s="80"/>
      <c r="C149" s="12" t="s">
        <v>1</v>
      </c>
      <c r="D149" s="11">
        <f>D148-Z122</f>
        <v>127</v>
      </c>
      <c r="E149" s="10">
        <f>D149/Z122</f>
        <v>0.09822119102861562</v>
      </c>
      <c r="F149" s="11">
        <f>F148-D148</f>
        <v>48</v>
      </c>
      <c r="G149" s="10">
        <f>F149/D148</f>
        <v>0.03380281690140845</v>
      </c>
      <c r="H149" s="11">
        <f>H148-F148</f>
        <v>304</v>
      </c>
      <c r="I149" s="10">
        <f>H149/F148</f>
        <v>0.20708446866485014</v>
      </c>
      <c r="J149" s="11">
        <f>J148-H148</f>
        <v>765</v>
      </c>
      <c r="K149" s="10">
        <f>J149/H148</f>
        <v>0.4317155756207675</v>
      </c>
      <c r="L149" s="11">
        <f>L148-J148</f>
        <v>-741</v>
      </c>
      <c r="M149" s="10">
        <f>L149/J148</f>
        <v>-0.2920772566022862</v>
      </c>
      <c r="N149" s="9">
        <f>N148-L148</f>
        <v>-419</v>
      </c>
      <c r="O149" s="8">
        <f>N149/L148</f>
        <v>-0.23329621380846324</v>
      </c>
      <c r="P149" s="9">
        <f>P148-N148</f>
        <v>417</v>
      </c>
      <c r="Q149" s="8">
        <f>P149/N148</f>
        <v>0.3028322440087146</v>
      </c>
      <c r="R149" s="9">
        <f>R148-P148</f>
        <v>-168</v>
      </c>
      <c r="S149" s="8">
        <f>R149/P148</f>
        <v>-0.09364548494983277</v>
      </c>
      <c r="T149" s="9">
        <f>T148-R148</f>
        <v>1114</v>
      </c>
      <c r="U149" s="8">
        <f>T149/R148</f>
        <v>0.6851168511685117</v>
      </c>
      <c r="V149" s="9">
        <f>V148-T148</f>
        <v>-2</v>
      </c>
      <c r="W149" s="8">
        <f>V149/T148</f>
        <v>-0.00072992700729927</v>
      </c>
      <c r="X149" s="9">
        <f>X148-V148</f>
        <v>-1059</v>
      </c>
      <c r="Y149" s="8">
        <f>X149/V148</f>
        <v>-0.38677867056245435</v>
      </c>
      <c r="Z149" s="7">
        <f>Z148-X148</f>
        <v>-422</v>
      </c>
      <c r="AA149" s="6">
        <f>Z149/X148</f>
        <v>-0.25134008338296604</v>
      </c>
      <c r="AB149" s="20">
        <f>AB148-D148-F148-H148-J148-L148-N148-P148-R148-T148-V148</f>
        <v>2936</v>
      </c>
      <c r="AC149" s="30"/>
      <c r="AD149" s="18"/>
    </row>
    <row r="150" spans="1:30" ht="27.75" customHeight="1" thickBot="1" thickTop="1">
      <c r="A150" s="78"/>
      <c r="B150" s="81"/>
      <c r="C150" s="5" t="s">
        <v>0</v>
      </c>
      <c r="D150" s="4">
        <f>D148-D122</f>
        <v>186</v>
      </c>
      <c r="E150" s="3">
        <f>D150/D122</f>
        <v>0.1507293354943274</v>
      </c>
      <c r="F150" s="4">
        <f>F148-F122</f>
        <v>273</v>
      </c>
      <c r="G150" s="3">
        <f>F150/F122</f>
        <v>0.22845188284518828</v>
      </c>
      <c r="H150" s="4">
        <f>H148-H122</f>
        <v>-63</v>
      </c>
      <c r="I150" s="3">
        <f>H150/H122</f>
        <v>-0.03433242506811989</v>
      </c>
      <c r="J150" s="4">
        <f>J148-J122</f>
        <v>1020</v>
      </c>
      <c r="K150" s="3">
        <f>J150/J122</f>
        <v>0.6723796967699407</v>
      </c>
      <c r="L150" s="4">
        <f>L148-L122</f>
        <v>380</v>
      </c>
      <c r="M150" s="3">
        <f>L150/L122</f>
        <v>0.268361581920904</v>
      </c>
      <c r="N150" s="4">
        <f>N148-N122</f>
        <v>-97</v>
      </c>
      <c r="O150" s="3">
        <f>N150/N122</f>
        <v>-0.06580732700135686</v>
      </c>
      <c r="P150" s="4">
        <f>P148-P122</f>
        <v>483</v>
      </c>
      <c r="Q150" s="3">
        <f>P150/P122</f>
        <v>0.3684210526315789</v>
      </c>
      <c r="R150" s="4">
        <f>R148-R122</f>
        <v>250</v>
      </c>
      <c r="S150" s="3">
        <f>R150/R122</f>
        <v>0.1816860465116279</v>
      </c>
      <c r="T150" s="4">
        <f>T148-T122</f>
        <v>331</v>
      </c>
      <c r="U150" s="3">
        <f>T150/T122</f>
        <v>0.13740141137401413</v>
      </c>
      <c r="V150" s="4">
        <f>V148-V122</f>
        <v>1313</v>
      </c>
      <c r="W150" s="3">
        <f>V150/V122</f>
        <v>0.9214035087719298</v>
      </c>
      <c r="X150" s="4">
        <f>X148-X122</f>
        <v>274</v>
      </c>
      <c r="Y150" s="3">
        <f>X150/X122</f>
        <v>0.19501779359430604</v>
      </c>
      <c r="Z150" s="7">
        <f>Z148-Z122</f>
        <v>-36</v>
      </c>
      <c r="AA150" s="6">
        <f>Z150/Z122</f>
        <v>-0.027842227378190254</v>
      </c>
      <c r="AB150" s="29"/>
      <c r="AC150" s="28"/>
      <c r="AD150" s="27"/>
    </row>
    <row r="151" spans="1:30" ht="27.75" customHeight="1" thickBot="1" thickTop="1">
      <c r="A151" s="78" t="s">
        <v>7</v>
      </c>
      <c r="B151" s="79" t="s">
        <v>6</v>
      </c>
      <c r="C151" s="26"/>
      <c r="D151" s="16">
        <v>6836</v>
      </c>
      <c r="E151" s="15" t="s">
        <v>2</v>
      </c>
      <c r="F151" s="16">
        <v>4094</v>
      </c>
      <c r="G151" s="15" t="s">
        <v>2</v>
      </c>
      <c r="H151" s="16">
        <v>4305</v>
      </c>
      <c r="I151" s="15" t="s">
        <v>2</v>
      </c>
      <c r="J151" s="16">
        <v>4482</v>
      </c>
      <c r="K151" s="15" t="s">
        <v>2</v>
      </c>
      <c r="L151" s="16">
        <v>4080</v>
      </c>
      <c r="M151" s="15" t="s">
        <v>2</v>
      </c>
      <c r="N151" s="16">
        <v>3760</v>
      </c>
      <c r="O151" s="15" t="s">
        <v>2</v>
      </c>
      <c r="P151" s="16">
        <v>5479</v>
      </c>
      <c r="Q151" s="15" t="s">
        <v>2</v>
      </c>
      <c r="R151" s="16">
        <v>6224</v>
      </c>
      <c r="S151" s="15" t="s">
        <v>2</v>
      </c>
      <c r="T151" s="16">
        <v>4579</v>
      </c>
      <c r="U151" s="15" t="s">
        <v>2</v>
      </c>
      <c r="V151" s="16">
        <v>4569</v>
      </c>
      <c r="W151" s="15" t="s">
        <v>2</v>
      </c>
      <c r="X151" s="16">
        <v>4355</v>
      </c>
      <c r="Y151" s="15" t="s">
        <v>2</v>
      </c>
      <c r="Z151" s="25">
        <v>5668</v>
      </c>
      <c r="AA151" s="24" t="s">
        <v>2</v>
      </c>
      <c r="AB151" s="23">
        <f>D151+F151+H151+J151+L151+N151+P151+R151+T151+V151+X151+Z151</f>
        <v>58431</v>
      </c>
      <c r="AC151" s="22"/>
      <c r="AD151" s="21"/>
    </row>
    <row r="152" spans="1:30" ht="27.75" customHeight="1" thickBot="1" thickTop="1">
      <c r="A152" s="78"/>
      <c r="B152" s="80"/>
      <c r="C152" s="12" t="s">
        <v>1</v>
      </c>
      <c r="D152" s="11">
        <f>D151-Z125</f>
        <v>1364</v>
      </c>
      <c r="E152" s="10">
        <f>D152/Z125</f>
        <v>0.24926900584795322</v>
      </c>
      <c r="F152" s="11">
        <f>F151-D151</f>
        <v>-2742</v>
      </c>
      <c r="G152" s="10">
        <f>F152/D151</f>
        <v>-0.401111761263897</v>
      </c>
      <c r="H152" s="11">
        <f>H151-F151</f>
        <v>211</v>
      </c>
      <c r="I152" s="10">
        <f>H152/F151</f>
        <v>0.051538837322911576</v>
      </c>
      <c r="J152" s="11">
        <f>J151-H151</f>
        <v>177</v>
      </c>
      <c r="K152" s="10">
        <f>J152/H151</f>
        <v>0.04111498257839721</v>
      </c>
      <c r="L152" s="11">
        <f>L151-J151</f>
        <v>-402</v>
      </c>
      <c r="M152" s="10">
        <f>L152/J151</f>
        <v>-0.08969210174029452</v>
      </c>
      <c r="N152" s="9">
        <f>N151-L151</f>
        <v>-320</v>
      </c>
      <c r="O152" s="8">
        <f>N152/L151</f>
        <v>-0.0784313725490196</v>
      </c>
      <c r="P152" s="9">
        <f>P151-N151</f>
        <v>1719</v>
      </c>
      <c r="Q152" s="8">
        <f>P152/N151</f>
        <v>0.4571808510638298</v>
      </c>
      <c r="R152" s="9">
        <f>R151-P151</f>
        <v>745</v>
      </c>
      <c r="S152" s="8">
        <f>R152/P151</f>
        <v>0.13597371783172113</v>
      </c>
      <c r="T152" s="9">
        <f>T151-R151</f>
        <v>-1645</v>
      </c>
      <c r="U152" s="8">
        <f>T152/R151</f>
        <v>-0.2642994858611825</v>
      </c>
      <c r="V152" s="9">
        <f>V151-T151</f>
        <v>-10</v>
      </c>
      <c r="W152" s="8">
        <f>V152/T151</f>
        <v>-0.0021838829438742082</v>
      </c>
      <c r="X152" s="9">
        <f>X151-V151</f>
        <v>-214</v>
      </c>
      <c r="Y152" s="8">
        <f>X152/V151</f>
        <v>-0.04683738235937842</v>
      </c>
      <c r="Z152" s="7">
        <f>Z151-X151</f>
        <v>1313</v>
      </c>
      <c r="AA152" s="6">
        <f>Z152/X151</f>
        <v>0.30149253731343284</v>
      </c>
      <c r="AB152" s="20">
        <f>AB151-D151-F151-H151-J151-L151-N151-P151-R151-T151-V151</f>
        <v>10023</v>
      </c>
      <c r="AC152" s="19"/>
      <c r="AD152" s="18"/>
    </row>
    <row r="153" spans="1:28" ht="27.75" customHeight="1" thickBot="1" thickTop="1">
      <c r="A153" s="78"/>
      <c r="B153" s="81"/>
      <c r="C153" s="5" t="s">
        <v>0</v>
      </c>
      <c r="D153" s="4">
        <f>D151-D125</f>
        <v>3</v>
      </c>
      <c r="E153" s="3">
        <f>D153/D125</f>
        <v>0.00043904580711254205</v>
      </c>
      <c r="F153" s="4">
        <f>F151-F125</f>
        <v>-827</v>
      </c>
      <c r="G153" s="3">
        <f>F153/F125</f>
        <v>-0.1680552733184312</v>
      </c>
      <c r="H153" s="4">
        <f>H151-H125</f>
        <v>366</v>
      </c>
      <c r="I153" s="3">
        <f>H153/H125</f>
        <v>0.09291698400609291</v>
      </c>
      <c r="J153" s="4">
        <f>J151-J125</f>
        <v>674</v>
      </c>
      <c r="K153" s="3">
        <f>J153/J125</f>
        <v>0.17699579831932774</v>
      </c>
      <c r="L153" s="4">
        <f>L151-L125</f>
        <v>180</v>
      </c>
      <c r="M153" s="3">
        <f>L153/L125</f>
        <v>0.046153846153846156</v>
      </c>
      <c r="N153" s="4">
        <f>N151-N125</f>
        <v>-342</v>
      </c>
      <c r="O153" s="3">
        <f>N153/N125</f>
        <v>-0.083373963920039</v>
      </c>
      <c r="P153" s="4">
        <f>P151-P125</f>
        <v>338</v>
      </c>
      <c r="Q153" s="3">
        <f>P153/P125</f>
        <v>0.06574596382026843</v>
      </c>
      <c r="R153" s="4">
        <f>R151-R125</f>
        <v>154</v>
      </c>
      <c r="S153" s="3">
        <f>R153/R125</f>
        <v>0.025370675453047775</v>
      </c>
      <c r="T153" s="4">
        <f>T151-T125</f>
        <v>121</v>
      </c>
      <c r="U153" s="3">
        <f>T153/T125</f>
        <v>0.027142216240466577</v>
      </c>
      <c r="V153" s="4">
        <f>V151-V125</f>
        <v>-80</v>
      </c>
      <c r="W153" s="3">
        <f>V153/V125</f>
        <v>-0.017208001720800174</v>
      </c>
      <c r="X153" s="4">
        <f>X151-X125</f>
        <v>-490</v>
      </c>
      <c r="Y153" s="3">
        <f>X153/X125</f>
        <v>-0.10113519091847266</v>
      </c>
      <c r="Z153" s="7">
        <f>Z151-Z125</f>
        <v>196</v>
      </c>
      <c r="AA153" s="6">
        <f>Z153/Z125</f>
        <v>0.035818713450292396</v>
      </c>
      <c r="AB153" s="2"/>
    </row>
    <row r="154" spans="1:28" ht="27.75" customHeight="1" thickBot="1">
      <c r="A154" s="82" t="s">
        <v>5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4"/>
      <c r="AB154" s="2"/>
    </row>
    <row r="155" spans="1:28" ht="27.75" customHeight="1" thickBot="1">
      <c r="A155" s="78" t="s">
        <v>4</v>
      </c>
      <c r="B155" s="79" t="s">
        <v>3</v>
      </c>
      <c r="C155" s="17"/>
      <c r="D155" s="16">
        <v>10519</v>
      </c>
      <c r="E155" s="15" t="s">
        <v>2</v>
      </c>
      <c r="F155" s="16">
        <v>11554</v>
      </c>
      <c r="G155" s="15" t="s">
        <v>2</v>
      </c>
      <c r="H155" s="16">
        <v>11492</v>
      </c>
      <c r="I155" s="15" t="s">
        <v>2</v>
      </c>
      <c r="J155" s="16">
        <v>10708</v>
      </c>
      <c r="K155" s="15" t="s">
        <v>2</v>
      </c>
      <c r="L155" s="16">
        <v>11308</v>
      </c>
      <c r="M155" s="15" t="s">
        <v>2</v>
      </c>
      <c r="N155" s="16">
        <v>10207</v>
      </c>
      <c r="O155" s="15" t="s">
        <v>2</v>
      </c>
      <c r="P155" s="16">
        <v>10144</v>
      </c>
      <c r="Q155" s="15" t="s">
        <v>2</v>
      </c>
      <c r="R155" s="16">
        <v>10197</v>
      </c>
      <c r="S155" s="15" t="s">
        <v>2</v>
      </c>
      <c r="T155" s="16">
        <v>12708</v>
      </c>
      <c r="U155" s="15" t="s">
        <v>2</v>
      </c>
      <c r="V155" s="16">
        <v>10535</v>
      </c>
      <c r="W155" s="15" t="s">
        <v>2</v>
      </c>
      <c r="X155" s="16">
        <v>10489</v>
      </c>
      <c r="Y155" s="15" t="s">
        <v>2</v>
      </c>
      <c r="Z155" s="14">
        <v>10140</v>
      </c>
      <c r="AA155" s="13" t="s">
        <v>2</v>
      </c>
      <c r="AB155" s="2"/>
    </row>
    <row r="156" spans="1:28" ht="27.75" customHeight="1" thickBot="1" thickTop="1">
      <c r="A156" s="78"/>
      <c r="B156" s="80"/>
      <c r="C156" s="12" t="s">
        <v>1</v>
      </c>
      <c r="D156" s="11">
        <f>D155-Z129</f>
        <v>700</v>
      </c>
      <c r="E156" s="10">
        <f>D156/Z129</f>
        <v>0.07129035543334351</v>
      </c>
      <c r="F156" s="11">
        <f>F155-D155</f>
        <v>1035</v>
      </c>
      <c r="G156" s="10">
        <f>F156/D155</f>
        <v>0.09839338340146402</v>
      </c>
      <c r="H156" s="11">
        <f>H155-F155</f>
        <v>-62</v>
      </c>
      <c r="I156" s="10">
        <f>H156/F155</f>
        <v>-0.005366106975939069</v>
      </c>
      <c r="J156" s="11">
        <f>J155-H155</f>
        <v>-784</v>
      </c>
      <c r="K156" s="10">
        <f>J156/H155</f>
        <v>-0.06822137138879221</v>
      </c>
      <c r="L156" s="11">
        <f>L155-J155</f>
        <v>600</v>
      </c>
      <c r="M156" s="10">
        <f>L156/J155</f>
        <v>0.056032872618602916</v>
      </c>
      <c r="N156" s="9">
        <f>N155-L155</f>
        <v>-1101</v>
      </c>
      <c r="O156" s="8">
        <f>N156/L155</f>
        <v>-0.09736469755925009</v>
      </c>
      <c r="P156" s="9">
        <f>P155-N155</f>
        <v>-63</v>
      </c>
      <c r="Q156" s="8">
        <f>P156/N155</f>
        <v>-0.006172234740864113</v>
      </c>
      <c r="R156" s="9">
        <f>R155-P155</f>
        <v>53</v>
      </c>
      <c r="S156" s="8">
        <f>R156/P155</f>
        <v>0.005224763406940063</v>
      </c>
      <c r="T156" s="9">
        <f>T155-R155</f>
        <v>2511</v>
      </c>
      <c r="U156" s="8">
        <f>T156/R155</f>
        <v>0.24624889673433362</v>
      </c>
      <c r="V156" s="9">
        <f>V155-T155</f>
        <v>-2173</v>
      </c>
      <c r="W156" s="8">
        <f>V156/T155</f>
        <v>-0.17099464903997483</v>
      </c>
      <c r="X156" s="9">
        <f>X155-V155</f>
        <v>-46</v>
      </c>
      <c r="Y156" s="8">
        <f>X156/V155</f>
        <v>-0.00436639772187945</v>
      </c>
      <c r="Z156" s="7">
        <f>Z155-X155</f>
        <v>-349</v>
      </c>
      <c r="AA156" s="6">
        <f>Z156/X155</f>
        <v>-0.03327295261702736</v>
      </c>
      <c r="AB156" s="2"/>
    </row>
    <row r="157" spans="1:28" ht="27.75" customHeight="1" thickBot="1" thickTop="1">
      <c r="A157" s="78"/>
      <c r="B157" s="81"/>
      <c r="C157" s="5" t="s">
        <v>0</v>
      </c>
      <c r="D157" s="4">
        <f>D155-D129</f>
        <v>2378</v>
      </c>
      <c r="E157" s="3">
        <f>D157/D129</f>
        <v>0.29210170740695246</v>
      </c>
      <c r="F157" s="4">
        <f>F155-F129</f>
        <v>2500</v>
      </c>
      <c r="G157" s="3">
        <f>F157/F129</f>
        <v>0.276121051468964</v>
      </c>
      <c r="H157" s="4">
        <f>H155-H129</f>
        <v>938</v>
      </c>
      <c r="I157" s="3">
        <f>H157/H129</f>
        <v>0.0888762554481713</v>
      </c>
      <c r="J157" s="4">
        <f>J155-J129</f>
        <v>1012</v>
      </c>
      <c r="K157" s="3">
        <f>J157/J129</f>
        <v>0.10437293729372937</v>
      </c>
      <c r="L157" s="4">
        <f>L155-L129</f>
        <v>1886</v>
      </c>
      <c r="M157" s="3">
        <f>L157/L129</f>
        <v>0.20016981532583317</v>
      </c>
      <c r="N157" s="4">
        <f>N155-N129</f>
        <v>893</v>
      </c>
      <c r="O157" s="3">
        <f>N157/N129</f>
        <v>0.09587717414644621</v>
      </c>
      <c r="P157" s="4">
        <f>P155-P129</f>
        <v>884</v>
      </c>
      <c r="Q157" s="3">
        <f>P157/P129</f>
        <v>0.09546436285097193</v>
      </c>
      <c r="R157" s="4">
        <f>R155-R129</f>
        <v>431</v>
      </c>
      <c r="S157" s="3">
        <f>R157/R129</f>
        <v>0.044132705304116324</v>
      </c>
      <c r="T157" s="4">
        <f>T155-T129</f>
        <v>2870</v>
      </c>
      <c r="U157" s="3">
        <f>T157/T129</f>
        <v>0.2917259605610896</v>
      </c>
      <c r="V157" s="4">
        <f>V155-V129</f>
        <v>773</v>
      </c>
      <c r="W157" s="3">
        <f>V157/V129</f>
        <v>0.07918459332104077</v>
      </c>
      <c r="X157" s="4">
        <f>X155-X129</f>
        <v>711</v>
      </c>
      <c r="Y157" s="3">
        <f>X157/X129</f>
        <v>0.07271425649417058</v>
      </c>
      <c r="Z157" s="7">
        <f>Z155-Z129</f>
        <v>321</v>
      </c>
      <c r="AA157" s="6">
        <f>Z157/Z129</f>
        <v>0.03269172013443324</v>
      </c>
      <c r="AB157" s="2"/>
    </row>
    <row r="158" ht="36.75" customHeight="1" thickBot="1"/>
    <row r="159" spans="1:29" ht="34.5" customHeight="1" thickBot="1" thickTop="1">
      <c r="A159" s="99" t="s">
        <v>47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</row>
    <row r="160" spans="4:14" ht="14.25" thickBot="1" thickTop="1">
      <c r="D160" s="45"/>
      <c r="F160" s="45"/>
      <c r="H160" s="45"/>
      <c r="J160" s="45"/>
      <c r="L160" s="45"/>
      <c r="N160" s="45"/>
    </row>
    <row r="161" spans="1:30" ht="25.5" customHeight="1" thickBot="1">
      <c r="A161" s="101" t="s">
        <v>34</v>
      </c>
      <c r="B161" s="102" t="s">
        <v>33</v>
      </c>
      <c r="C161" s="102"/>
      <c r="D161" s="119" t="s">
        <v>46</v>
      </c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86"/>
      <c r="U161" s="86"/>
      <c r="V161" s="86"/>
      <c r="W161" s="86"/>
      <c r="X161" s="86"/>
      <c r="Y161" s="86"/>
      <c r="Z161" s="86"/>
      <c r="AA161" s="121"/>
      <c r="AB161" s="109" t="s">
        <v>31</v>
      </c>
      <c r="AC161" s="112" t="s">
        <v>30</v>
      </c>
      <c r="AD161" s="113"/>
    </row>
    <row r="162" spans="1:30" ht="21.75" customHeight="1" thickBot="1" thickTop="1">
      <c r="A162" s="101"/>
      <c r="B162" s="103"/>
      <c r="C162" s="104"/>
      <c r="D162" s="90" t="s">
        <v>29</v>
      </c>
      <c r="E162" s="91"/>
      <c r="F162" s="90" t="s">
        <v>28</v>
      </c>
      <c r="G162" s="91"/>
      <c r="H162" s="90" t="s">
        <v>27</v>
      </c>
      <c r="I162" s="91"/>
      <c r="J162" s="90" t="s">
        <v>26</v>
      </c>
      <c r="K162" s="91"/>
      <c r="L162" s="90" t="s">
        <v>25</v>
      </c>
      <c r="M162" s="91"/>
      <c r="N162" s="90" t="s">
        <v>24</v>
      </c>
      <c r="O162" s="91"/>
      <c r="P162" s="90" t="s">
        <v>23</v>
      </c>
      <c r="Q162" s="91"/>
      <c r="R162" s="90" t="s">
        <v>22</v>
      </c>
      <c r="S162" s="91"/>
      <c r="T162" s="90" t="s">
        <v>21</v>
      </c>
      <c r="U162" s="91"/>
      <c r="V162" s="90" t="s">
        <v>20</v>
      </c>
      <c r="W162" s="91"/>
      <c r="X162" s="90" t="s">
        <v>19</v>
      </c>
      <c r="Y162" s="91"/>
      <c r="Z162" s="116" t="s">
        <v>18</v>
      </c>
      <c r="AA162" s="117"/>
      <c r="AB162" s="110"/>
      <c r="AC162" s="114"/>
      <c r="AD162" s="115"/>
    </row>
    <row r="163" spans="1:30" ht="26.25" customHeight="1" thickBot="1" thickTop="1">
      <c r="A163" s="52"/>
      <c r="B163" s="51"/>
      <c r="C163" s="94" t="s">
        <v>17</v>
      </c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6"/>
      <c r="U163" s="96"/>
      <c r="V163" s="96"/>
      <c r="W163" s="96"/>
      <c r="X163" s="96"/>
      <c r="Y163" s="96"/>
      <c r="Z163" s="97"/>
      <c r="AA163" s="98"/>
      <c r="AB163" s="111"/>
      <c r="AC163" s="50" t="s">
        <v>16</v>
      </c>
      <c r="AD163" s="49" t="s">
        <v>2</v>
      </c>
    </row>
    <row r="164" spans="1:30" ht="13.5" thickBot="1">
      <c r="A164" s="45"/>
      <c r="B164" s="45"/>
      <c r="C164" s="45"/>
      <c r="D164" s="45"/>
      <c r="E164" s="45"/>
      <c r="F164" s="46"/>
      <c r="G164" s="46"/>
      <c r="H164" s="48"/>
      <c r="I164" s="47"/>
      <c r="J164" s="46"/>
      <c r="K164" s="46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85"/>
      <c r="AA164" s="86"/>
      <c r="AB164" s="87"/>
      <c r="AC164" s="88"/>
      <c r="AD164" s="89"/>
    </row>
    <row r="165" spans="1:30" ht="24.75" customHeight="1" thickBot="1" thickTop="1">
      <c r="A165" s="78" t="s">
        <v>15</v>
      </c>
      <c r="B165" s="79" t="s">
        <v>14</v>
      </c>
      <c r="C165" s="44"/>
      <c r="D165" s="43">
        <v>394856</v>
      </c>
      <c r="E165" s="42" t="s">
        <v>2</v>
      </c>
      <c r="F165" s="43">
        <v>394350</v>
      </c>
      <c r="G165" s="42" t="s">
        <v>2</v>
      </c>
      <c r="H165" s="43">
        <v>391838</v>
      </c>
      <c r="I165" s="42" t="s">
        <v>2</v>
      </c>
      <c r="J165" s="43">
        <v>388408</v>
      </c>
      <c r="K165" s="42" t="s">
        <v>2</v>
      </c>
      <c r="L165" s="43">
        <v>386801</v>
      </c>
      <c r="M165" s="42" t="s">
        <v>2</v>
      </c>
      <c r="N165" s="43">
        <v>387405</v>
      </c>
      <c r="O165" s="42" t="s">
        <v>2</v>
      </c>
      <c r="P165" s="43">
        <v>389861</v>
      </c>
      <c r="Q165" s="42" t="s">
        <v>2</v>
      </c>
      <c r="R165" s="43">
        <v>394168</v>
      </c>
      <c r="S165" s="42" t="s">
        <v>2</v>
      </c>
      <c r="T165" s="43">
        <v>391856</v>
      </c>
      <c r="U165" s="42" t="s">
        <v>2</v>
      </c>
      <c r="V165" s="43">
        <v>392646</v>
      </c>
      <c r="W165" s="42" t="s">
        <v>2</v>
      </c>
      <c r="X165" s="43">
        <v>392675</v>
      </c>
      <c r="Y165" s="42" t="s">
        <v>2</v>
      </c>
      <c r="Z165" s="41">
        <v>392265</v>
      </c>
      <c r="AA165" s="24" t="s">
        <v>2</v>
      </c>
      <c r="AB165" s="92"/>
      <c r="AC165" s="118"/>
      <c r="AD165" s="40"/>
    </row>
    <row r="166" spans="1:29" ht="24.75" customHeight="1" thickBot="1" thickTop="1">
      <c r="A166" s="78"/>
      <c r="B166" s="80"/>
      <c r="C166" s="33" t="s">
        <v>1</v>
      </c>
      <c r="D166" s="11">
        <f>D165-Z139</f>
        <v>2914</v>
      </c>
      <c r="E166" s="10">
        <f>D166/Z139</f>
        <v>0.007434773512407448</v>
      </c>
      <c r="F166" s="11">
        <f>F165-D165</f>
        <v>-506</v>
      </c>
      <c r="G166" s="10">
        <f>F166/D165</f>
        <v>-0.0012814798306217963</v>
      </c>
      <c r="H166" s="11">
        <f>H165-F165</f>
        <v>-2512</v>
      </c>
      <c r="I166" s="10">
        <f>H166/F165</f>
        <v>-0.006369975909724864</v>
      </c>
      <c r="J166" s="11">
        <f>J165-H165</f>
        <v>-3430</v>
      </c>
      <c r="K166" s="10">
        <f>J166/H165</f>
        <v>-0.008753617566443274</v>
      </c>
      <c r="L166" s="11">
        <f>L165-J165</f>
        <v>-1607</v>
      </c>
      <c r="M166" s="10">
        <f>L166/J165</f>
        <v>-0.0041374019072727645</v>
      </c>
      <c r="N166" s="9">
        <f>N165-L165</f>
        <v>604</v>
      </c>
      <c r="O166" s="8">
        <f>N166/L165</f>
        <v>0.0015615264696833772</v>
      </c>
      <c r="P166" s="9">
        <f>P165-N165</f>
        <v>2456</v>
      </c>
      <c r="Q166" s="8">
        <f>P166/N165</f>
        <v>0.006339618745240768</v>
      </c>
      <c r="R166" s="9">
        <f>R165-P165</f>
        <v>4307</v>
      </c>
      <c r="S166" s="8">
        <f>R166/P165</f>
        <v>0.011047527195590223</v>
      </c>
      <c r="T166" s="9">
        <f>T165-R165</f>
        <v>-2312</v>
      </c>
      <c r="U166" s="8">
        <f>T166/R165</f>
        <v>-0.005865519270970753</v>
      </c>
      <c r="V166" s="9">
        <f>V165-T165</f>
        <v>790</v>
      </c>
      <c r="W166" s="8">
        <f>V166/T165</f>
        <v>0.0020160467110367074</v>
      </c>
      <c r="X166" s="9">
        <f>X165-V165</f>
        <v>29</v>
      </c>
      <c r="Y166" s="8">
        <f>X166/V165</f>
        <v>7.385787706993067E-05</v>
      </c>
      <c r="Z166" s="7">
        <f>Z165-X165</f>
        <v>-410</v>
      </c>
      <c r="AA166" s="6">
        <f>Z166/X165</f>
        <v>-0.0010441204558477113</v>
      </c>
      <c r="AB166" s="41">
        <f>(D165+F165+H165+J165+L165+N165+P165+R165+T165+V165+X165+Z165)/12</f>
        <v>391427.4166666667</v>
      </c>
      <c r="AC166" s="54"/>
    </row>
    <row r="167" spans="1:29" ht="24.75" customHeight="1" thickBot="1" thickTop="1">
      <c r="A167" s="78"/>
      <c r="B167" s="81"/>
      <c r="C167" s="5" t="s">
        <v>0</v>
      </c>
      <c r="D167" s="4">
        <f>D165-D139</f>
        <v>7526</v>
      </c>
      <c r="E167" s="3">
        <f>D167/D139</f>
        <v>0.01943045981462835</v>
      </c>
      <c r="F167" s="4">
        <f>F165-F139</f>
        <v>7918</v>
      </c>
      <c r="G167" s="3">
        <f>F167/F139</f>
        <v>0.020490021530308048</v>
      </c>
      <c r="H167" s="4">
        <f>H165-H139</f>
        <v>5747</v>
      </c>
      <c r="I167" s="3">
        <f>H167/H139</f>
        <v>0.014885091856583033</v>
      </c>
      <c r="J167" s="4">
        <f>J165-J139</f>
        <v>3627</v>
      </c>
      <c r="K167" s="3">
        <f>J167/J139</f>
        <v>0.009426141103640772</v>
      </c>
      <c r="L167" s="4">
        <f>L165-L139</f>
        <v>3288</v>
      </c>
      <c r="M167" s="3">
        <f>L167/L139</f>
        <v>0.008573373001697466</v>
      </c>
      <c r="N167" s="4">
        <f>N165-N139</f>
        <v>2152</v>
      </c>
      <c r="O167" s="3">
        <f>N167/N139</f>
        <v>0.0055859396292825755</v>
      </c>
      <c r="P167" s="4">
        <f>P165-P139</f>
        <v>-597</v>
      </c>
      <c r="Q167" s="3">
        <f>P167/P139</f>
        <v>-0.0015289736668220397</v>
      </c>
      <c r="R167" s="4">
        <f>R165-R139</f>
        <v>59</v>
      </c>
      <c r="S167" s="3">
        <f>R167/R139</f>
        <v>0.0001497047771048111</v>
      </c>
      <c r="T167" s="4">
        <f>T165-T139</f>
        <v>-1301</v>
      </c>
      <c r="U167" s="3">
        <f>T167/T139</f>
        <v>-0.0033091106097564078</v>
      </c>
      <c r="V167" s="4">
        <f>V165-V139</f>
        <v>1491</v>
      </c>
      <c r="W167" s="3">
        <f>V167/V139</f>
        <v>0.00381178816581662</v>
      </c>
      <c r="X167" s="4">
        <f>X165-X139</f>
        <v>2450</v>
      </c>
      <c r="Y167" s="3">
        <f>X167/X139</f>
        <v>0.006278429111410084</v>
      </c>
      <c r="Z167" s="7">
        <f>Z165-Z139</f>
        <v>323</v>
      </c>
      <c r="AA167" s="6">
        <f>Z167/Z139</f>
        <v>0.0008241015252256712</v>
      </c>
      <c r="AB167" s="2"/>
      <c r="AC167" s="37"/>
    </row>
    <row r="168" spans="1:30" ht="24.75" customHeight="1" thickBot="1" thickTop="1">
      <c r="A168" s="78" t="s">
        <v>13</v>
      </c>
      <c r="B168" s="79" t="s">
        <v>12</v>
      </c>
      <c r="C168" s="36"/>
      <c r="D168" s="35">
        <v>9939</v>
      </c>
      <c r="E168" s="15" t="s">
        <v>2</v>
      </c>
      <c r="F168" s="35">
        <v>7158</v>
      </c>
      <c r="G168" s="15" t="s">
        <v>2</v>
      </c>
      <c r="H168" s="35">
        <v>6749</v>
      </c>
      <c r="I168" s="15" t="s">
        <v>2</v>
      </c>
      <c r="J168" s="35">
        <v>6651</v>
      </c>
      <c r="K168" s="15" t="s">
        <v>2</v>
      </c>
      <c r="L168" s="35">
        <v>5785</v>
      </c>
      <c r="M168" s="15" t="s">
        <v>2</v>
      </c>
      <c r="N168" s="35">
        <v>9817</v>
      </c>
      <c r="O168" s="15" t="s">
        <v>2</v>
      </c>
      <c r="P168" s="35">
        <v>12418</v>
      </c>
      <c r="Q168" s="15" t="s">
        <v>2</v>
      </c>
      <c r="R168" s="35">
        <v>12636</v>
      </c>
      <c r="S168" s="15" t="s">
        <v>2</v>
      </c>
      <c r="T168" s="35">
        <v>10592</v>
      </c>
      <c r="U168" s="15" t="s">
        <v>2</v>
      </c>
      <c r="V168" s="35">
        <v>10420</v>
      </c>
      <c r="W168" s="15" t="s">
        <v>2</v>
      </c>
      <c r="X168" s="35">
        <v>8796</v>
      </c>
      <c r="Y168" s="15" t="s">
        <v>2</v>
      </c>
      <c r="Z168" s="34">
        <v>8612</v>
      </c>
      <c r="AA168" s="24" t="s">
        <v>2</v>
      </c>
      <c r="AB168" s="23">
        <f>D168+F168+H168+J168+L168+N168+P168+R168+T168+V168+X168+Z168</f>
        <v>109573</v>
      </c>
      <c r="AC168" s="22"/>
      <c r="AD168" s="21"/>
    </row>
    <row r="169" spans="1:31" ht="24.75" customHeight="1" thickBot="1" thickTop="1">
      <c r="A169" s="78"/>
      <c r="B169" s="80"/>
      <c r="C169" s="33" t="s">
        <v>1</v>
      </c>
      <c r="D169" s="11">
        <f>D168-Z142</f>
        <v>1374</v>
      </c>
      <c r="E169" s="10">
        <f>D169/Z142</f>
        <v>0.16042031523642733</v>
      </c>
      <c r="F169" s="11">
        <f>F168-D168</f>
        <v>-2781</v>
      </c>
      <c r="G169" s="10">
        <f>F169/D168</f>
        <v>-0.2798068216118322</v>
      </c>
      <c r="H169" s="11">
        <f>H168-F168</f>
        <v>-409</v>
      </c>
      <c r="I169" s="10">
        <f>H169/F168</f>
        <v>-0.05713886560491757</v>
      </c>
      <c r="J169" s="11">
        <f>J168-H168</f>
        <v>-98</v>
      </c>
      <c r="K169" s="10">
        <f>J169/H168</f>
        <v>-0.01452066972884872</v>
      </c>
      <c r="L169" s="11">
        <f>L168-J168</f>
        <v>-866</v>
      </c>
      <c r="M169" s="10">
        <f>L169/J168</f>
        <v>-0.130205984062547</v>
      </c>
      <c r="N169" s="9">
        <f>N168-L168</f>
        <v>4032</v>
      </c>
      <c r="O169" s="8">
        <f>N169/L168</f>
        <v>0.6969749351771823</v>
      </c>
      <c r="P169" s="9">
        <f>P168-N168</f>
        <v>2601</v>
      </c>
      <c r="Q169" s="8">
        <f>P169/N168</f>
        <v>0.2649485586227972</v>
      </c>
      <c r="R169" s="9">
        <f>R168-P168</f>
        <v>218</v>
      </c>
      <c r="S169" s="8">
        <f>R169/P168</f>
        <v>0.017555161861813495</v>
      </c>
      <c r="T169" s="9">
        <f>T168-R168</f>
        <v>-2044</v>
      </c>
      <c r="U169" s="8">
        <f>T169/R168</f>
        <v>-0.16176005064893953</v>
      </c>
      <c r="V169" s="9">
        <f>V168-T168</f>
        <v>-172</v>
      </c>
      <c r="W169" s="8">
        <f>V169/T168</f>
        <v>-0.01623867069486405</v>
      </c>
      <c r="X169" s="9">
        <f>X168-V168</f>
        <v>-1624</v>
      </c>
      <c r="Y169" s="8">
        <f>X169/V168</f>
        <v>-0.15585412667946258</v>
      </c>
      <c r="Z169" s="7">
        <f>Z168-X168</f>
        <v>-184</v>
      </c>
      <c r="AA169" s="6">
        <f>Z169/X168</f>
        <v>-0.020918599363346977</v>
      </c>
      <c r="AB169" s="20">
        <f>AB168-D168-F168-H168-J168-L168-N168-P168-R168-T168-V168-X168</f>
        <v>8612</v>
      </c>
      <c r="AC169" s="30"/>
      <c r="AD169" s="18"/>
      <c r="AE169" s="19"/>
    </row>
    <row r="170" spans="1:30" ht="24.75" customHeight="1" thickBot="1" thickTop="1">
      <c r="A170" s="78"/>
      <c r="B170" s="81"/>
      <c r="C170" s="5" t="s">
        <v>0</v>
      </c>
      <c r="D170" s="4">
        <f>D168-D142</f>
        <v>82</v>
      </c>
      <c r="E170" s="3">
        <f>D170/D142</f>
        <v>0.00831896114436441</v>
      </c>
      <c r="F170" s="4">
        <f>F168-F142</f>
        <v>292</v>
      </c>
      <c r="G170" s="3">
        <f>F170/F142</f>
        <v>0.04252840081561317</v>
      </c>
      <c r="H170" s="4">
        <f>H168-H142</f>
        <v>-411</v>
      </c>
      <c r="I170" s="3">
        <f>H170/H142</f>
        <v>-0.05740223463687151</v>
      </c>
      <c r="J170" s="4">
        <f>J168-J142</f>
        <v>-279</v>
      </c>
      <c r="K170" s="3">
        <f>J170/J142</f>
        <v>-0.04025974025974026</v>
      </c>
      <c r="L170" s="4">
        <f>L168-L142</f>
        <v>-451</v>
      </c>
      <c r="M170" s="3">
        <f>L170/L142</f>
        <v>-0.07232200128287364</v>
      </c>
      <c r="N170" s="4">
        <f>N168-N142</f>
        <v>1508</v>
      </c>
      <c r="O170" s="3">
        <f>N170/N142</f>
        <v>0.18148995065591528</v>
      </c>
      <c r="P170" s="4">
        <f>P168-P142</f>
        <v>-262</v>
      </c>
      <c r="Q170" s="3">
        <f>P170/P142</f>
        <v>-0.020662460567823344</v>
      </c>
      <c r="R170" s="4">
        <f>R168-R142</f>
        <v>2131</v>
      </c>
      <c r="S170" s="3">
        <f>R170/R142</f>
        <v>0.202855782960495</v>
      </c>
      <c r="T170" s="4">
        <f>T168-T142</f>
        <v>699</v>
      </c>
      <c r="U170" s="3">
        <f>T170/T142</f>
        <v>0.07065601940766199</v>
      </c>
      <c r="V170" s="4">
        <f>V168-V142</f>
        <v>1338</v>
      </c>
      <c r="W170" s="3">
        <f>V170/V142</f>
        <v>0.14732437789033254</v>
      </c>
      <c r="X170" s="4">
        <f>X168-X142</f>
        <v>1070</v>
      </c>
      <c r="Y170" s="3">
        <f>X170/X142</f>
        <v>0.1384933989127621</v>
      </c>
      <c r="Z170" s="7">
        <f>Z168-Z142</f>
        <v>47</v>
      </c>
      <c r="AA170" s="6">
        <f>Z170/Z142</f>
        <v>0.005487448920023351</v>
      </c>
      <c r="AB170" s="29"/>
      <c r="AC170" s="28"/>
      <c r="AD170" s="27"/>
    </row>
    <row r="171" spans="1:30" ht="24.75" customHeight="1" thickBot="1" thickTop="1">
      <c r="A171" s="78" t="s">
        <v>11</v>
      </c>
      <c r="B171" s="79" t="s">
        <v>10</v>
      </c>
      <c r="C171" s="26"/>
      <c r="D171" s="16">
        <v>4090</v>
      </c>
      <c r="E171" s="15" t="s">
        <v>2</v>
      </c>
      <c r="F171" s="16">
        <v>4628</v>
      </c>
      <c r="G171" s="15" t="s">
        <v>2</v>
      </c>
      <c r="H171" s="16">
        <v>5681</v>
      </c>
      <c r="I171" s="15" t="s">
        <v>2</v>
      </c>
      <c r="J171" s="16">
        <v>6659</v>
      </c>
      <c r="K171" s="15" t="s">
        <v>2</v>
      </c>
      <c r="L171" s="16">
        <v>4611</v>
      </c>
      <c r="M171" s="15" t="s">
        <v>2</v>
      </c>
      <c r="N171" s="16">
        <v>6414</v>
      </c>
      <c r="O171" s="15" t="s">
        <v>2</v>
      </c>
      <c r="P171" s="16">
        <v>6791</v>
      </c>
      <c r="Q171" s="15" t="s">
        <v>2</v>
      </c>
      <c r="R171" s="16">
        <v>5786</v>
      </c>
      <c r="S171" s="15" t="s">
        <v>2</v>
      </c>
      <c r="T171" s="16">
        <v>9437</v>
      </c>
      <c r="U171" s="15" t="s">
        <v>2</v>
      </c>
      <c r="V171" s="16">
        <v>5966</v>
      </c>
      <c r="W171" s="15" t="s">
        <v>2</v>
      </c>
      <c r="X171" s="16">
        <v>5365</v>
      </c>
      <c r="Y171" s="15" t="s">
        <v>2</v>
      </c>
      <c r="Z171" s="25">
        <v>4905</v>
      </c>
      <c r="AA171" s="24" t="s">
        <v>2</v>
      </c>
      <c r="AB171" s="23">
        <f>D171+F171+H171+J171+L171+N171+P171+R171+T171+V171+X171+Z171</f>
        <v>70333</v>
      </c>
      <c r="AC171" s="22"/>
      <c r="AD171" s="21"/>
    </row>
    <row r="172" spans="1:30" ht="24.75" customHeight="1" thickBot="1" thickTop="1">
      <c r="A172" s="78"/>
      <c r="B172" s="80"/>
      <c r="C172" s="12" t="s">
        <v>1</v>
      </c>
      <c r="D172" s="11">
        <f>D171-Z145</f>
        <v>576</v>
      </c>
      <c r="E172" s="10">
        <f>D172/Z145</f>
        <v>0.16391576550939102</v>
      </c>
      <c r="F172" s="11">
        <f>F171-D171</f>
        <v>538</v>
      </c>
      <c r="G172" s="10">
        <f>F172/D171</f>
        <v>0.1315403422982885</v>
      </c>
      <c r="H172" s="11">
        <f>H171-F171</f>
        <v>1053</v>
      </c>
      <c r="I172" s="10">
        <f>H172/F171</f>
        <v>0.22752808988764045</v>
      </c>
      <c r="J172" s="11">
        <f>J171-H171</f>
        <v>978</v>
      </c>
      <c r="K172" s="10">
        <f>J172/H171</f>
        <v>0.17215279000176026</v>
      </c>
      <c r="L172" s="11">
        <f>L171-J171</f>
        <v>-2048</v>
      </c>
      <c r="M172" s="10">
        <f>L172/J171</f>
        <v>-0.3075536867397507</v>
      </c>
      <c r="N172" s="9">
        <f>N171-L171</f>
        <v>1803</v>
      </c>
      <c r="O172" s="8">
        <f>N172/L171</f>
        <v>0.391021470396877</v>
      </c>
      <c r="P172" s="9">
        <f>P171-N171</f>
        <v>377</v>
      </c>
      <c r="Q172" s="8">
        <f>P172/N171</f>
        <v>0.05877767383847833</v>
      </c>
      <c r="R172" s="9">
        <f>R171-P171</f>
        <v>-1005</v>
      </c>
      <c r="S172" s="8">
        <f>R172/P171</f>
        <v>-0.14798998674716538</v>
      </c>
      <c r="T172" s="9">
        <f>T171-R171</f>
        <v>3651</v>
      </c>
      <c r="U172" s="8">
        <f>T172/R171</f>
        <v>0.6310058762530245</v>
      </c>
      <c r="V172" s="9">
        <f>V171-T171</f>
        <v>-3471</v>
      </c>
      <c r="W172" s="8">
        <f>V172/T171</f>
        <v>-0.3678075659637597</v>
      </c>
      <c r="X172" s="9">
        <f>X171-V171</f>
        <v>-601</v>
      </c>
      <c r="Y172" s="8">
        <f>X172/V171</f>
        <v>-0.100737512571237</v>
      </c>
      <c r="Z172" s="7">
        <f>Z171-X171</f>
        <v>-460</v>
      </c>
      <c r="AA172" s="6">
        <f>Z172/X171</f>
        <v>-0.08574091332712022</v>
      </c>
      <c r="AB172" s="20">
        <f>AB171-D171-F171-H171-J171-L171-N171-P171-R171-T171-V171-X171</f>
        <v>4905</v>
      </c>
      <c r="AC172" s="30"/>
      <c r="AD172" s="18"/>
    </row>
    <row r="173" spans="1:30" ht="24.75" customHeight="1" thickBot="1" thickTop="1">
      <c r="A173" s="78"/>
      <c r="B173" s="81"/>
      <c r="C173" s="5" t="s">
        <v>0</v>
      </c>
      <c r="D173" s="4">
        <f>D171-D145</f>
        <v>-448</v>
      </c>
      <c r="E173" s="3">
        <f>D173/D145</f>
        <v>-0.0987219039224328</v>
      </c>
      <c r="F173" s="4">
        <f>F172-F145</f>
        <v>-4165</v>
      </c>
      <c r="G173" s="3">
        <f>F173/F145</f>
        <v>-0.8856049330214757</v>
      </c>
      <c r="H173" s="4">
        <f>H172-H145</f>
        <v>-3836</v>
      </c>
      <c r="I173" s="3">
        <f>H173/H145</f>
        <v>-0.7846185313970137</v>
      </c>
      <c r="J173" s="4">
        <f>J172-J145</f>
        <v>-4726</v>
      </c>
      <c r="K173" s="3">
        <f>J173/J145</f>
        <v>-0.8285413744740533</v>
      </c>
      <c r="L173" s="4">
        <f>L172-L145</f>
        <v>-7153</v>
      </c>
      <c r="M173" s="3">
        <f>L173/L145</f>
        <v>-1.401175318315377</v>
      </c>
      <c r="N173" s="4">
        <f>N172-N145</f>
        <v>-2597</v>
      </c>
      <c r="O173" s="3">
        <f>N173/N145</f>
        <v>-0.5902272727272727</v>
      </c>
      <c r="P173" s="4">
        <f>P172-P145</f>
        <v>-4388</v>
      </c>
      <c r="Q173" s="3">
        <f>P173/P145</f>
        <v>-0.920881427072403</v>
      </c>
      <c r="R173" s="4">
        <f>R172-R145</f>
        <v>-5427</v>
      </c>
      <c r="S173" s="3">
        <f>R173/R145</f>
        <v>-1.2272727272727273</v>
      </c>
      <c r="T173" s="4">
        <f>T172-T145</f>
        <v>-3316</v>
      </c>
      <c r="U173" s="3">
        <f>T173/T145</f>
        <v>-0.47595808812975454</v>
      </c>
      <c r="V173" s="4">
        <f>V172-V145</f>
        <v>-10845</v>
      </c>
      <c r="W173" s="3">
        <f>V173/V145</f>
        <v>-1.470707892595606</v>
      </c>
      <c r="X173" s="4">
        <f>X172-X145</f>
        <v>-5945</v>
      </c>
      <c r="Y173" s="3">
        <f>X173/X145</f>
        <v>-1.1124625748502994</v>
      </c>
      <c r="Z173" s="7">
        <f>Z172-Z145</f>
        <v>-3974</v>
      </c>
      <c r="AA173" s="6">
        <f>Z173/Z145</f>
        <v>-1.130904951622083</v>
      </c>
      <c r="AB173" s="29"/>
      <c r="AC173" s="30"/>
      <c r="AD173" s="27"/>
    </row>
    <row r="174" spans="1:30" ht="24.75" customHeight="1" thickBot="1" thickTop="1">
      <c r="A174" s="78" t="s">
        <v>9</v>
      </c>
      <c r="B174" s="79" t="s">
        <v>8</v>
      </c>
      <c r="C174" s="26"/>
      <c r="D174" s="16">
        <v>1614</v>
      </c>
      <c r="E174" s="15" t="s">
        <v>2</v>
      </c>
      <c r="F174" s="16">
        <v>1762</v>
      </c>
      <c r="G174" s="15" t="s">
        <v>2</v>
      </c>
      <c r="H174" s="16">
        <v>1951</v>
      </c>
      <c r="I174" s="15" t="s">
        <v>2</v>
      </c>
      <c r="J174" s="16">
        <v>2321</v>
      </c>
      <c r="K174" s="15" t="s">
        <v>2</v>
      </c>
      <c r="L174" s="16">
        <v>1719</v>
      </c>
      <c r="M174" s="15" t="s">
        <v>2</v>
      </c>
      <c r="N174" s="16">
        <v>1925</v>
      </c>
      <c r="O174" s="15" t="s">
        <v>2</v>
      </c>
      <c r="P174" s="16">
        <v>2200</v>
      </c>
      <c r="Q174" s="15" t="s">
        <v>2</v>
      </c>
      <c r="R174" s="16">
        <v>1773</v>
      </c>
      <c r="S174" s="15" t="s">
        <v>2</v>
      </c>
      <c r="T174" s="16">
        <v>3171</v>
      </c>
      <c r="U174" s="15" t="s">
        <v>2</v>
      </c>
      <c r="V174" s="16">
        <v>2544</v>
      </c>
      <c r="W174" s="15" t="s">
        <v>2</v>
      </c>
      <c r="X174" s="16">
        <v>1943</v>
      </c>
      <c r="Y174" s="15" t="s">
        <v>2</v>
      </c>
      <c r="Z174" s="25">
        <v>1663</v>
      </c>
      <c r="AA174" s="24" t="s">
        <v>2</v>
      </c>
      <c r="AB174" s="23">
        <f>D174+F174+H174+J174+L174+N174+P174+R174+T174+V174+X174+Z174</f>
        <v>24586</v>
      </c>
      <c r="AC174" s="22"/>
      <c r="AD174" s="21"/>
    </row>
    <row r="175" spans="1:30" ht="24.75" customHeight="1" thickBot="1" thickTop="1">
      <c r="A175" s="78"/>
      <c r="B175" s="80"/>
      <c r="C175" s="12" t="s">
        <v>1</v>
      </c>
      <c r="D175" s="11">
        <f>D174-Z148</f>
        <v>357</v>
      </c>
      <c r="E175" s="10">
        <f>D175/Z148</f>
        <v>0.2840095465393795</v>
      </c>
      <c r="F175" s="11">
        <f>F174-D174</f>
        <v>148</v>
      </c>
      <c r="G175" s="10">
        <f>F175/D174</f>
        <v>0.09169764560099132</v>
      </c>
      <c r="H175" s="11">
        <f>H174-F174</f>
        <v>189</v>
      </c>
      <c r="I175" s="10">
        <f>H175/F174</f>
        <v>0.10726447219069239</v>
      </c>
      <c r="J175" s="11">
        <f>J174-H174</f>
        <v>370</v>
      </c>
      <c r="K175" s="10">
        <f>J175/H174</f>
        <v>0.18964633521271143</v>
      </c>
      <c r="L175" s="11">
        <f>L174-J174</f>
        <v>-602</v>
      </c>
      <c r="M175" s="10">
        <f>L175/J174</f>
        <v>-0.25937096079276173</v>
      </c>
      <c r="N175" s="9">
        <f>N174-L174</f>
        <v>206</v>
      </c>
      <c r="O175" s="8">
        <f>N175/L174</f>
        <v>0.1198371146015125</v>
      </c>
      <c r="P175" s="9">
        <f>P174-N174</f>
        <v>275</v>
      </c>
      <c r="Q175" s="8">
        <f>P175/N174</f>
        <v>0.14285714285714285</v>
      </c>
      <c r="R175" s="9">
        <f>R174-P174</f>
        <v>-427</v>
      </c>
      <c r="S175" s="8">
        <f>R175/P174</f>
        <v>-0.1940909090909091</v>
      </c>
      <c r="T175" s="9">
        <f>T174-R174</f>
        <v>1398</v>
      </c>
      <c r="U175" s="8">
        <f>T175/R174</f>
        <v>0.7884940778341794</v>
      </c>
      <c r="V175" s="9">
        <f>V174-T174</f>
        <v>-627</v>
      </c>
      <c r="W175" s="8">
        <f>V175/T174</f>
        <v>-0.1977294228949858</v>
      </c>
      <c r="X175" s="9">
        <f>X174-V174</f>
        <v>-601</v>
      </c>
      <c r="Y175" s="8">
        <f>X175/V174</f>
        <v>-0.23624213836477986</v>
      </c>
      <c r="Z175" s="7">
        <f>Z174-X174</f>
        <v>-280</v>
      </c>
      <c r="AA175" s="6">
        <f>Z175/X174</f>
        <v>-0.14410705095213588</v>
      </c>
      <c r="AB175" s="20">
        <f>AB174-D174-F174-H174-J174-L174-N174-P174-R174-T174-V174-X174</f>
        <v>1663</v>
      </c>
      <c r="AC175" s="30"/>
      <c r="AD175" s="18"/>
    </row>
    <row r="176" spans="1:30" ht="24.75" customHeight="1" thickBot="1" thickTop="1">
      <c r="A176" s="78"/>
      <c r="B176" s="81"/>
      <c r="C176" s="5" t="s">
        <v>0</v>
      </c>
      <c r="D176" s="4">
        <f>D174-D148</f>
        <v>194</v>
      </c>
      <c r="E176" s="3">
        <f>D176/D148</f>
        <v>0.13661971830985917</v>
      </c>
      <c r="F176" s="4">
        <f>F174-F148</f>
        <v>294</v>
      </c>
      <c r="G176" s="3">
        <f>F176/F148</f>
        <v>0.20027247956403268</v>
      </c>
      <c r="H176" s="4">
        <f>H174-H148</f>
        <v>179</v>
      </c>
      <c r="I176" s="3">
        <f>H176/H148</f>
        <v>0.1010158013544018</v>
      </c>
      <c r="J176" s="4">
        <f>J174-J148</f>
        <v>-216</v>
      </c>
      <c r="K176" s="3">
        <f>J176/J148</f>
        <v>-0.08513992905005913</v>
      </c>
      <c r="L176" s="4">
        <f>L174-L148</f>
        <v>-77</v>
      </c>
      <c r="M176" s="3">
        <f>L176/L148</f>
        <v>-0.04287305122494432</v>
      </c>
      <c r="N176" s="4">
        <f>N174-N148</f>
        <v>548</v>
      </c>
      <c r="O176" s="3">
        <f>N176/N148</f>
        <v>0.39796659404502543</v>
      </c>
      <c r="P176" s="4">
        <f>P174-P148</f>
        <v>406</v>
      </c>
      <c r="Q176" s="3">
        <f>P176/P148</f>
        <v>0.22630992196209587</v>
      </c>
      <c r="R176" s="4">
        <f>R174-R148</f>
        <v>147</v>
      </c>
      <c r="S176" s="3">
        <f>R176/R148</f>
        <v>0.09040590405904059</v>
      </c>
      <c r="T176" s="4">
        <f>T174-T148</f>
        <v>431</v>
      </c>
      <c r="U176" s="3">
        <f>T176/T148</f>
        <v>0.15729927007299271</v>
      </c>
      <c r="V176" s="4">
        <f>V174-V148</f>
        <v>-194</v>
      </c>
      <c r="W176" s="3">
        <f>V176/V148</f>
        <v>-0.07085463842220599</v>
      </c>
      <c r="X176" s="4">
        <f>X174-X148</f>
        <v>264</v>
      </c>
      <c r="Y176" s="3">
        <f>X176/X148</f>
        <v>0.15723645026801666</v>
      </c>
      <c r="Z176" s="7">
        <f>Z174-Z148</f>
        <v>406</v>
      </c>
      <c r="AA176" s="6">
        <f>Z176/Z148</f>
        <v>0.3229912490055688</v>
      </c>
      <c r="AB176" s="29"/>
      <c r="AC176" s="28"/>
      <c r="AD176" s="27"/>
    </row>
    <row r="177" spans="1:30" ht="24.75" customHeight="1" thickBot="1" thickTop="1">
      <c r="A177" s="78" t="s">
        <v>7</v>
      </c>
      <c r="B177" s="79" t="s">
        <v>6</v>
      </c>
      <c r="C177" s="26"/>
      <c r="D177" s="16">
        <v>6908</v>
      </c>
      <c r="E177" s="15" t="s">
        <v>2</v>
      </c>
      <c r="F177" s="16">
        <v>4449</v>
      </c>
      <c r="G177" s="15" t="s">
        <v>2</v>
      </c>
      <c r="H177" s="16">
        <v>4102</v>
      </c>
      <c r="I177" s="15" t="s">
        <v>2</v>
      </c>
      <c r="J177" s="16">
        <v>4061</v>
      </c>
      <c r="K177" s="15" t="s">
        <v>2</v>
      </c>
      <c r="L177" s="16">
        <v>3902</v>
      </c>
      <c r="M177" s="15" t="s">
        <v>2</v>
      </c>
      <c r="N177" s="16">
        <v>4321</v>
      </c>
      <c r="O177" s="15" t="s">
        <v>2</v>
      </c>
      <c r="P177" s="16">
        <v>5991</v>
      </c>
      <c r="Q177" s="15" t="s">
        <v>2</v>
      </c>
      <c r="R177" s="16">
        <v>6669</v>
      </c>
      <c r="S177" s="15" t="s">
        <v>2</v>
      </c>
      <c r="T177" s="16">
        <v>4985</v>
      </c>
      <c r="U177" s="15" t="s">
        <v>2</v>
      </c>
      <c r="V177" s="16">
        <v>5372</v>
      </c>
      <c r="W177" s="15" t="s">
        <v>2</v>
      </c>
      <c r="X177" s="16">
        <v>5493</v>
      </c>
      <c r="Y177" s="15" t="s">
        <v>2</v>
      </c>
      <c r="Z177" s="25">
        <v>6028</v>
      </c>
      <c r="AA177" s="24" t="s">
        <v>2</v>
      </c>
      <c r="AB177" s="23">
        <f>D177+F177+H177+J177+L177+N177+P177+R177+T177+V177+X177+Z177</f>
        <v>62281</v>
      </c>
      <c r="AC177" s="22"/>
      <c r="AD177" s="21"/>
    </row>
    <row r="178" spans="1:30" ht="24.75" customHeight="1" thickBot="1" thickTop="1">
      <c r="A178" s="78"/>
      <c r="B178" s="80"/>
      <c r="C178" s="12" t="s">
        <v>1</v>
      </c>
      <c r="D178" s="11">
        <f>D177-Z151</f>
        <v>1240</v>
      </c>
      <c r="E178" s="10">
        <f>D178/Z151</f>
        <v>0.21877205363443897</v>
      </c>
      <c r="F178" s="11">
        <f>F177-D177</f>
        <v>-2459</v>
      </c>
      <c r="G178" s="10">
        <f>F178/D177</f>
        <v>-0.35596409959467284</v>
      </c>
      <c r="H178" s="11">
        <f>H177-F177</f>
        <v>-347</v>
      </c>
      <c r="I178" s="10">
        <f>H178/F177</f>
        <v>-0.07799505506855473</v>
      </c>
      <c r="J178" s="11">
        <f>J177-H177</f>
        <v>-41</v>
      </c>
      <c r="K178" s="10">
        <f>J178/H177</f>
        <v>-0.009995124329595319</v>
      </c>
      <c r="L178" s="11">
        <f>L177-J177</f>
        <v>-159</v>
      </c>
      <c r="M178" s="10">
        <f>L178/J177</f>
        <v>-0.03915291800049249</v>
      </c>
      <c r="N178" s="9">
        <f>N177-L177</f>
        <v>419</v>
      </c>
      <c r="O178" s="8">
        <f>N178/L177</f>
        <v>0.10738083034341363</v>
      </c>
      <c r="P178" s="9">
        <f>P177-N177</f>
        <v>1670</v>
      </c>
      <c r="Q178" s="8">
        <f>P178/N177</f>
        <v>0.3864846100439713</v>
      </c>
      <c r="R178" s="9">
        <f>R177-P177</f>
        <v>678</v>
      </c>
      <c r="S178" s="8">
        <f>R178/P177</f>
        <v>0.11316975463194792</v>
      </c>
      <c r="T178" s="9">
        <f>T177-R177</f>
        <v>-1684</v>
      </c>
      <c r="U178" s="8">
        <f>T178/R177</f>
        <v>-0.25251162093267354</v>
      </c>
      <c r="V178" s="9">
        <f>V177-T177</f>
        <v>387</v>
      </c>
      <c r="W178" s="8">
        <f>V178/T177</f>
        <v>0.07763289869608826</v>
      </c>
      <c r="X178" s="9">
        <f>X177-V177</f>
        <v>121</v>
      </c>
      <c r="Y178" s="8">
        <f>X178/V177</f>
        <v>0.02252419955323902</v>
      </c>
      <c r="Z178" s="7">
        <f>Z177-X177</f>
        <v>535</v>
      </c>
      <c r="AA178" s="6">
        <f>Z178/X177</f>
        <v>0.09739668669215365</v>
      </c>
      <c r="AB178" s="20">
        <f>AB177-D177-F177-H177-J177-L177-N177-P177-R177-T177-V177-X177</f>
        <v>6028</v>
      </c>
      <c r="AC178" s="19"/>
      <c r="AD178" s="18"/>
    </row>
    <row r="179" spans="1:28" ht="24.75" customHeight="1" thickBot="1" thickTop="1">
      <c r="A179" s="78"/>
      <c r="B179" s="81"/>
      <c r="C179" s="5" t="s">
        <v>0</v>
      </c>
      <c r="D179" s="4">
        <f>D177-D151</f>
        <v>72</v>
      </c>
      <c r="E179" s="3">
        <f>D179/D151</f>
        <v>0.010532475131655939</v>
      </c>
      <c r="F179" s="4">
        <f>F177-F151</f>
        <v>355</v>
      </c>
      <c r="G179" s="3">
        <f>F179/F151</f>
        <v>0.08671226184660479</v>
      </c>
      <c r="H179" s="4">
        <f>H177-H151</f>
        <v>-203</v>
      </c>
      <c r="I179" s="3">
        <f>H179/H151</f>
        <v>-0.04715447154471545</v>
      </c>
      <c r="J179" s="4">
        <f>J177-J151</f>
        <v>-421</v>
      </c>
      <c r="K179" s="3">
        <f>J179/J151</f>
        <v>-0.09393128067826863</v>
      </c>
      <c r="L179" s="4">
        <f>L177-L151</f>
        <v>-178</v>
      </c>
      <c r="M179" s="3">
        <f>L179/L151</f>
        <v>-0.043627450980392155</v>
      </c>
      <c r="N179" s="4">
        <f>N177-N151</f>
        <v>561</v>
      </c>
      <c r="O179" s="3">
        <f>N179/N151</f>
        <v>0.14920212765957447</v>
      </c>
      <c r="P179" s="4">
        <f>P177-P151</f>
        <v>512</v>
      </c>
      <c r="Q179" s="3">
        <f>P179/P151</f>
        <v>0.09344770943602847</v>
      </c>
      <c r="R179" s="4">
        <f>R177-R151</f>
        <v>445</v>
      </c>
      <c r="S179" s="3">
        <f>R179/R151</f>
        <v>0.0714974293059126</v>
      </c>
      <c r="T179" s="4">
        <f>T177-T151</f>
        <v>406</v>
      </c>
      <c r="U179" s="3">
        <f>T179/T151</f>
        <v>0.08866564752129286</v>
      </c>
      <c r="V179" s="4">
        <f>V177-V151</f>
        <v>803</v>
      </c>
      <c r="W179" s="3">
        <f>V179/V151</f>
        <v>0.17574961698402275</v>
      </c>
      <c r="X179" s="4">
        <f>X177-X151</f>
        <v>1138</v>
      </c>
      <c r="Y179" s="3">
        <f>X179/X151</f>
        <v>0.26130884041331803</v>
      </c>
      <c r="Z179" s="7">
        <f>Z177-Z151</f>
        <v>360</v>
      </c>
      <c r="AA179" s="6">
        <f>Z179/Z151</f>
        <v>0.06351446718419196</v>
      </c>
      <c r="AB179" s="2"/>
    </row>
    <row r="180" spans="1:28" ht="24.75" customHeight="1" thickBot="1">
      <c r="A180" s="82" t="s">
        <v>5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4"/>
      <c r="AB180" s="2"/>
    </row>
    <row r="181" spans="1:28" ht="24.75" customHeight="1" thickBot="1">
      <c r="A181" s="78" t="s">
        <v>4</v>
      </c>
      <c r="B181" s="79" t="s">
        <v>3</v>
      </c>
      <c r="C181" s="17"/>
      <c r="D181" s="16">
        <v>11323</v>
      </c>
      <c r="E181" s="15" t="s">
        <v>2</v>
      </c>
      <c r="F181" s="16">
        <v>11900</v>
      </c>
      <c r="G181" s="15" t="s">
        <v>2</v>
      </c>
      <c r="H181" s="16">
        <v>11785</v>
      </c>
      <c r="I181" s="15" t="s">
        <v>2</v>
      </c>
      <c r="J181" s="16">
        <v>10694</v>
      </c>
      <c r="K181" s="15" t="s">
        <v>2</v>
      </c>
      <c r="L181" s="16">
        <v>10107</v>
      </c>
      <c r="M181" s="15" t="s">
        <v>2</v>
      </c>
      <c r="N181" s="16">
        <v>10067</v>
      </c>
      <c r="O181" s="15" t="s">
        <v>2</v>
      </c>
      <c r="P181" s="16">
        <v>9917</v>
      </c>
      <c r="Q181" s="15" t="s">
        <v>2</v>
      </c>
      <c r="R181" s="16">
        <v>11200</v>
      </c>
      <c r="S181" s="15" t="s">
        <v>2</v>
      </c>
      <c r="T181" s="16">
        <v>11541</v>
      </c>
      <c r="U181" s="15" t="s">
        <v>2</v>
      </c>
      <c r="V181" s="16">
        <v>10764</v>
      </c>
      <c r="W181" s="15" t="s">
        <v>2</v>
      </c>
      <c r="X181" s="16">
        <v>10162</v>
      </c>
      <c r="Y181" s="15" t="s">
        <v>2</v>
      </c>
      <c r="Z181" s="14">
        <v>9783</v>
      </c>
      <c r="AA181" s="13" t="s">
        <v>2</v>
      </c>
      <c r="AB181" s="2"/>
    </row>
    <row r="182" spans="1:28" ht="24.75" customHeight="1" thickBot="1" thickTop="1">
      <c r="A182" s="78"/>
      <c r="B182" s="80"/>
      <c r="C182" s="12" t="s">
        <v>1</v>
      </c>
      <c r="D182" s="11">
        <f>D181-Z155</f>
        <v>1183</v>
      </c>
      <c r="E182" s="10">
        <f>D182/Z155</f>
        <v>0.11666666666666667</v>
      </c>
      <c r="F182" s="11">
        <f>F181-D181</f>
        <v>577</v>
      </c>
      <c r="G182" s="10">
        <f>F182/D181</f>
        <v>0.05095822661838735</v>
      </c>
      <c r="H182" s="11">
        <f>H181-F181</f>
        <v>-115</v>
      </c>
      <c r="I182" s="10">
        <f>H182/F181</f>
        <v>-0.009663865546218488</v>
      </c>
      <c r="J182" s="11">
        <f>J181-H181</f>
        <v>-1091</v>
      </c>
      <c r="K182" s="10">
        <f>J182/H181</f>
        <v>-0.09257530759439966</v>
      </c>
      <c r="L182" s="11">
        <f>L181-J181</f>
        <v>-587</v>
      </c>
      <c r="M182" s="10">
        <f>L182/J181</f>
        <v>-0.054890592855807</v>
      </c>
      <c r="N182" s="9">
        <f>N181-L181</f>
        <v>-40</v>
      </c>
      <c r="O182" s="8">
        <f>N182/L181</f>
        <v>-0.003957653111704759</v>
      </c>
      <c r="P182" s="9">
        <f>P181-N181</f>
        <v>-150</v>
      </c>
      <c r="Q182" s="8">
        <f>P182/N181</f>
        <v>-0.014900168868580511</v>
      </c>
      <c r="R182" s="9">
        <f>R181-P181</f>
        <v>1283</v>
      </c>
      <c r="S182" s="8">
        <f>R182/P181</f>
        <v>0.12937380256125844</v>
      </c>
      <c r="T182" s="9">
        <f>T181-R181</f>
        <v>341</v>
      </c>
      <c r="U182" s="8">
        <f>T182/R181</f>
        <v>0.030446428571428572</v>
      </c>
      <c r="V182" s="9">
        <f>V181-T181</f>
        <v>-777</v>
      </c>
      <c r="W182" s="8">
        <f>V182/T181</f>
        <v>-0.06732518845853912</v>
      </c>
      <c r="X182" s="9">
        <f>X181-V181</f>
        <v>-602</v>
      </c>
      <c r="Y182" s="8">
        <f>X182/V181</f>
        <v>-0.0559271646228168</v>
      </c>
      <c r="Z182" s="7">
        <f>Z181-X181</f>
        <v>-379</v>
      </c>
      <c r="AA182" s="6">
        <f>Z182/X181</f>
        <v>-0.03729580791182838</v>
      </c>
      <c r="AB182" s="2"/>
    </row>
    <row r="183" spans="1:28" ht="24.75" customHeight="1" thickBot="1" thickTop="1">
      <c r="A183" s="78"/>
      <c r="B183" s="81"/>
      <c r="C183" s="5" t="s">
        <v>0</v>
      </c>
      <c r="D183" s="4">
        <f>D181-D155</f>
        <v>804</v>
      </c>
      <c r="E183" s="3">
        <f>D183/D155</f>
        <v>0.07643312101910828</v>
      </c>
      <c r="F183" s="4">
        <f>F181-F155</f>
        <v>346</v>
      </c>
      <c r="G183" s="3">
        <f>F183/F155</f>
        <v>0.02994633893024061</v>
      </c>
      <c r="H183" s="4">
        <f>H181-H155</f>
        <v>293</v>
      </c>
      <c r="I183" s="3">
        <f>H183/H155</f>
        <v>0.02549599721545423</v>
      </c>
      <c r="J183" s="4">
        <f>J181-J155</f>
        <v>-14</v>
      </c>
      <c r="K183" s="3">
        <f>J183/J155</f>
        <v>-0.001307433694434068</v>
      </c>
      <c r="L183" s="4">
        <f>L181-L155</f>
        <v>-1201</v>
      </c>
      <c r="M183" s="3">
        <f>L183/L155</f>
        <v>-0.10620799434029006</v>
      </c>
      <c r="N183" s="4">
        <f>N181-N155</f>
        <v>-140</v>
      </c>
      <c r="O183" s="3">
        <f>N183/N155</f>
        <v>-0.013716077201920251</v>
      </c>
      <c r="P183" s="4">
        <f>P181-P155</f>
        <v>-227</v>
      </c>
      <c r="Q183" s="3">
        <f>P183/P155</f>
        <v>-0.02237776025236593</v>
      </c>
      <c r="R183" s="4">
        <f>R181-R155</f>
        <v>1003</v>
      </c>
      <c r="S183" s="3">
        <f>R183/R155</f>
        <v>0.0983622634108071</v>
      </c>
      <c r="T183" s="4">
        <f>T181-T155</f>
        <v>-1167</v>
      </c>
      <c r="U183" s="3">
        <f>T183/T155</f>
        <v>-0.09183191690273844</v>
      </c>
      <c r="V183" s="4">
        <f>V181-V155</f>
        <v>229</v>
      </c>
      <c r="W183" s="3">
        <f>V183/V155</f>
        <v>0.021737066919791173</v>
      </c>
      <c r="X183" s="4">
        <f>X181-X155</f>
        <v>-327</v>
      </c>
      <c r="Y183" s="3">
        <f>X183/X155</f>
        <v>-0.031175517208504148</v>
      </c>
      <c r="Z183" s="7">
        <f>Z181-Z155</f>
        <v>-357</v>
      </c>
      <c r="AA183" s="6">
        <f>Z183/Z155</f>
        <v>-0.03520710059171597</v>
      </c>
      <c r="AB183" s="2"/>
    </row>
    <row r="184" ht="32.25" customHeight="1" thickBot="1"/>
    <row r="185" spans="1:29" ht="30.75" customHeight="1" thickBot="1" thickTop="1">
      <c r="A185" s="99" t="s">
        <v>45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</row>
    <row r="186" spans="4:14" ht="14.25" thickBot="1" thickTop="1">
      <c r="D186" s="45"/>
      <c r="F186" s="45"/>
      <c r="H186" s="45"/>
      <c r="J186" s="45"/>
      <c r="L186" s="45"/>
      <c r="N186" s="45"/>
    </row>
    <row r="187" spans="1:30" ht="19.5" customHeight="1" thickBot="1">
      <c r="A187" s="101" t="s">
        <v>34</v>
      </c>
      <c r="B187" s="102" t="s">
        <v>33</v>
      </c>
      <c r="C187" s="102"/>
      <c r="D187" s="105" t="s">
        <v>44</v>
      </c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7"/>
      <c r="U187" s="107"/>
      <c r="V187" s="107"/>
      <c r="W187" s="107"/>
      <c r="X187" s="107"/>
      <c r="Y187" s="107"/>
      <c r="Z187" s="107"/>
      <c r="AA187" s="108"/>
      <c r="AB187" s="109" t="s">
        <v>31</v>
      </c>
      <c r="AC187" s="112" t="s">
        <v>30</v>
      </c>
      <c r="AD187" s="113"/>
    </row>
    <row r="188" spans="1:30" ht="20.25" customHeight="1" thickBot="1" thickTop="1">
      <c r="A188" s="101"/>
      <c r="B188" s="103"/>
      <c r="C188" s="104"/>
      <c r="D188" s="90" t="s">
        <v>29</v>
      </c>
      <c r="E188" s="91"/>
      <c r="F188" s="90" t="s">
        <v>28</v>
      </c>
      <c r="G188" s="91"/>
      <c r="H188" s="90" t="s">
        <v>27</v>
      </c>
      <c r="I188" s="91"/>
      <c r="J188" s="90" t="s">
        <v>26</v>
      </c>
      <c r="K188" s="91"/>
      <c r="L188" s="90" t="s">
        <v>25</v>
      </c>
      <c r="M188" s="91"/>
      <c r="N188" s="90" t="s">
        <v>24</v>
      </c>
      <c r="O188" s="91"/>
      <c r="P188" s="90" t="s">
        <v>23</v>
      </c>
      <c r="Q188" s="91"/>
      <c r="R188" s="90" t="s">
        <v>22</v>
      </c>
      <c r="S188" s="91"/>
      <c r="T188" s="90" t="s">
        <v>21</v>
      </c>
      <c r="U188" s="91"/>
      <c r="V188" s="90" t="s">
        <v>20</v>
      </c>
      <c r="W188" s="91"/>
      <c r="X188" s="90" t="s">
        <v>19</v>
      </c>
      <c r="Y188" s="91"/>
      <c r="Z188" s="116" t="s">
        <v>18</v>
      </c>
      <c r="AA188" s="117"/>
      <c r="AB188" s="110"/>
      <c r="AC188" s="114"/>
      <c r="AD188" s="115"/>
    </row>
    <row r="189" spans="1:30" ht="18.75" customHeight="1" thickBot="1" thickTop="1">
      <c r="A189" s="52"/>
      <c r="B189" s="51"/>
      <c r="C189" s="94" t="s">
        <v>17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6"/>
      <c r="U189" s="96"/>
      <c r="V189" s="96"/>
      <c r="W189" s="96"/>
      <c r="X189" s="96"/>
      <c r="Y189" s="96"/>
      <c r="Z189" s="97"/>
      <c r="AA189" s="98"/>
      <c r="AB189" s="111"/>
      <c r="AC189" s="50" t="s">
        <v>16</v>
      </c>
      <c r="AD189" s="49" t="s">
        <v>2</v>
      </c>
    </row>
    <row r="190" spans="1:30" ht="13.5" thickBot="1">
      <c r="A190" s="45"/>
      <c r="B190" s="45"/>
      <c r="C190" s="45"/>
      <c r="D190" s="45"/>
      <c r="E190" s="45"/>
      <c r="F190" s="46"/>
      <c r="G190" s="46"/>
      <c r="H190" s="48"/>
      <c r="I190" s="47"/>
      <c r="J190" s="46"/>
      <c r="K190" s="46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85"/>
      <c r="AA190" s="86"/>
      <c r="AB190" s="87"/>
      <c r="AC190" s="88"/>
      <c r="AD190" s="89"/>
    </row>
    <row r="191" spans="1:30" ht="27" customHeight="1" thickBot="1" thickTop="1">
      <c r="A191" s="78" t="s">
        <v>15</v>
      </c>
      <c r="B191" s="79" t="s">
        <v>14</v>
      </c>
      <c r="C191" s="44"/>
      <c r="D191" s="43">
        <v>395133</v>
      </c>
      <c r="E191" s="42" t="s">
        <v>2</v>
      </c>
      <c r="F191" s="43">
        <v>393787</v>
      </c>
      <c r="G191" s="42" t="s">
        <v>2</v>
      </c>
      <c r="H191" s="43">
        <v>391663</v>
      </c>
      <c r="I191" s="42" t="s">
        <v>2</v>
      </c>
      <c r="J191" s="43">
        <v>388848</v>
      </c>
      <c r="K191" s="42" t="s">
        <v>2</v>
      </c>
      <c r="L191" s="43">
        <v>385540</v>
      </c>
      <c r="M191" s="42" t="s">
        <v>2</v>
      </c>
      <c r="N191" s="43">
        <v>387103</v>
      </c>
      <c r="O191" s="42" t="s">
        <v>2</v>
      </c>
      <c r="P191" s="43">
        <v>390822</v>
      </c>
      <c r="Q191" s="42" t="s">
        <v>2</v>
      </c>
      <c r="R191" s="43">
        <v>390659</v>
      </c>
      <c r="S191" s="42" t="s">
        <v>2</v>
      </c>
      <c r="T191" s="43">
        <v>390281</v>
      </c>
      <c r="U191" s="42" t="s">
        <v>2</v>
      </c>
      <c r="V191" s="43">
        <v>389276</v>
      </c>
      <c r="W191" s="42" t="s">
        <v>2</v>
      </c>
      <c r="X191" s="43">
        <v>389471</v>
      </c>
      <c r="Y191" s="42" t="s">
        <v>2</v>
      </c>
      <c r="Z191" s="41">
        <v>389865</v>
      </c>
      <c r="AA191" s="24" t="s">
        <v>2</v>
      </c>
      <c r="AB191" s="92"/>
      <c r="AC191" s="118"/>
      <c r="AD191" s="40"/>
    </row>
    <row r="192" spans="1:29" ht="27" customHeight="1" thickBot="1" thickTop="1">
      <c r="A192" s="78"/>
      <c r="B192" s="80"/>
      <c r="C192" s="33" t="s">
        <v>1</v>
      </c>
      <c r="D192" s="11">
        <f>D191-Z165</f>
        <v>2868</v>
      </c>
      <c r="E192" s="10">
        <f>D192/Z165</f>
        <v>0.007311383885893465</v>
      </c>
      <c r="F192" s="11">
        <f>F191-D191</f>
        <v>-1346</v>
      </c>
      <c r="G192" s="10">
        <f>F192/D191</f>
        <v>-0.0034064479554985283</v>
      </c>
      <c r="H192" s="11">
        <f>H191-F191</f>
        <v>-2124</v>
      </c>
      <c r="I192" s="10">
        <f>H192/F191</f>
        <v>-0.005393778870302981</v>
      </c>
      <c r="J192" s="11">
        <f>J191-H191</f>
        <v>-2815</v>
      </c>
      <c r="K192" s="10">
        <f>J192/H191</f>
        <v>-0.007187301327927325</v>
      </c>
      <c r="L192" s="11">
        <f>L191-J191</f>
        <v>-3308</v>
      </c>
      <c r="M192" s="10">
        <f>L192/J191</f>
        <v>-0.008507180183516438</v>
      </c>
      <c r="N192" s="9">
        <f>N191-L191</f>
        <v>1563</v>
      </c>
      <c r="O192" s="8">
        <f>N192/L191</f>
        <v>0.004054054054054054</v>
      </c>
      <c r="P192" s="9">
        <f>P191-N191</f>
        <v>3719</v>
      </c>
      <c r="Q192" s="8">
        <f>P192/N191</f>
        <v>0.00960726214986709</v>
      </c>
      <c r="R192" s="9">
        <f>R191-P191</f>
        <v>-163</v>
      </c>
      <c r="S192" s="8">
        <f>R192/P191</f>
        <v>-0.0004170696634273403</v>
      </c>
      <c r="T192" s="9">
        <f>T191-R191</f>
        <v>-378</v>
      </c>
      <c r="U192" s="8">
        <f>T192/R191</f>
        <v>-0.0009675957804632685</v>
      </c>
      <c r="V192" s="9">
        <f>V191-T191</f>
        <v>-1005</v>
      </c>
      <c r="W192" s="8">
        <f>V192/T191</f>
        <v>-0.0025750677076260436</v>
      </c>
      <c r="X192" s="9">
        <f>X191-V191</f>
        <v>195</v>
      </c>
      <c r="Y192" s="8">
        <f>X192/V191</f>
        <v>0.0005009299314625099</v>
      </c>
      <c r="Z192" s="7">
        <f>Z191-X191</f>
        <v>394</v>
      </c>
      <c r="AA192" s="6">
        <f>Z192/X191</f>
        <v>0.0010116285936565238</v>
      </c>
      <c r="AB192" s="41">
        <f>(D191+F191+H191+J191+L191+N191+P191+R191+T191+V191+X191+Z191)/12</f>
        <v>390204</v>
      </c>
      <c r="AC192" s="54"/>
    </row>
    <row r="193" spans="1:29" ht="27" customHeight="1" thickBot="1" thickTop="1">
      <c r="A193" s="78"/>
      <c r="B193" s="81"/>
      <c r="C193" s="5" t="s">
        <v>0</v>
      </c>
      <c r="D193" s="4">
        <f>D191-D165</f>
        <v>277</v>
      </c>
      <c r="E193" s="3">
        <f>D193/D165</f>
        <v>0.0007015215673562007</v>
      </c>
      <c r="F193" s="4">
        <f>F191-F165</f>
        <v>-563</v>
      </c>
      <c r="G193" s="3">
        <f>F193/F165</f>
        <v>-0.0014276657791302142</v>
      </c>
      <c r="H193" s="4">
        <f>H191-H165</f>
        <v>-175</v>
      </c>
      <c r="I193" s="3">
        <f>H193/H165</f>
        <v>-0.00044661314114506504</v>
      </c>
      <c r="J193" s="4">
        <f>J191-J165</f>
        <v>440</v>
      </c>
      <c r="K193" s="3">
        <f>J193/J165</f>
        <v>0.0011328293958929785</v>
      </c>
      <c r="L193" s="4">
        <f>L191-L165</f>
        <v>-1261</v>
      </c>
      <c r="M193" s="3">
        <f>L193/L165</f>
        <v>-0.003260074301772746</v>
      </c>
      <c r="N193" s="4">
        <f>N191-N165</f>
        <v>-302</v>
      </c>
      <c r="O193" s="3">
        <f>N193/N165</f>
        <v>-0.00077954595320143</v>
      </c>
      <c r="P193" s="4">
        <f>P191-P165</f>
        <v>961</v>
      </c>
      <c r="Q193" s="3">
        <f>P193/P165</f>
        <v>0.002464981108651545</v>
      </c>
      <c r="R193" s="4">
        <f>R191-R165</f>
        <v>-3509</v>
      </c>
      <c r="S193" s="3">
        <f>R193/R165</f>
        <v>-0.008902295467922308</v>
      </c>
      <c r="T193" s="4">
        <f>T191-T165</f>
        <v>-1575</v>
      </c>
      <c r="U193" s="3">
        <f>T193/T165</f>
        <v>-0.004019333632763055</v>
      </c>
      <c r="V193" s="4">
        <f>V191-V165</f>
        <v>-3370</v>
      </c>
      <c r="W193" s="3">
        <f>V193/V165</f>
        <v>-0.008582794680195393</v>
      </c>
      <c r="X193" s="4">
        <f>X191-X165</f>
        <v>-3204</v>
      </c>
      <c r="Y193" s="3">
        <f>X193/X165</f>
        <v>-0.008159419367161138</v>
      </c>
      <c r="Z193" s="7">
        <f>Z191-Z165</f>
        <v>-2400</v>
      </c>
      <c r="AA193" s="6">
        <f>Z193/Z165</f>
        <v>-0.0061183128752246565</v>
      </c>
      <c r="AB193" s="2"/>
      <c r="AC193" s="37"/>
    </row>
    <row r="194" spans="1:30" ht="27" customHeight="1" thickBot="1" thickTop="1">
      <c r="A194" s="78" t="s">
        <v>13</v>
      </c>
      <c r="B194" s="79" t="s">
        <v>12</v>
      </c>
      <c r="C194" s="36"/>
      <c r="D194" s="35">
        <v>10418</v>
      </c>
      <c r="E194" s="15" t="s">
        <v>2</v>
      </c>
      <c r="F194" s="35">
        <v>7178</v>
      </c>
      <c r="G194" s="15" t="s">
        <v>2</v>
      </c>
      <c r="H194" s="35">
        <v>6875</v>
      </c>
      <c r="I194" s="15" t="s">
        <v>2</v>
      </c>
      <c r="J194" s="35">
        <v>7445</v>
      </c>
      <c r="K194" s="15" t="s">
        <v>2</v>
      </c>
      <c r="L194" s="35">
        <v>6133</v>
      </c>
      <c r="M194" s="15" t="s">
        <v>2</v>
      </c>
      <c r="N194" s="35">
        <v>11082</v>
      </c>
      <c r="O194" s="15" t="s">
        <v>2</v>
      </c>
      <c r="P194" s="35">
        <v>13417</v>
      </c>
      <c r="Q194" s="15" t="s">
        <v>2</v>
      </c>
      <c r="R194" s="35">
        <v>10435</v>
      </c>
      <c r="S194" s="15" t="s">
        <v>2</v>
      </c>
      <c r="T194" s="35">
        <v>10935</v>
      </c>
      <c r="U194" s="15" t="s">
        <v>2</v>
      </c>
      <c r="V194" s="35">
        <v>9893</v>
      </c>
      <c r="W194" s="15" t="s">
        <v>2</v>
      </c>
      <c r="X194" s="35">
        <v>9461</v>
      </c>
      <c r="Y194" s="15" t="s">
        <v>2</v>
      </c>
      <c r="Z194" s="34">
        <v>9521</v>
      </c>
      <c r="AA194" s="24" t="s">
        <v>2</v>
      </c>
      <c r="AB194" s="23">
        <f>D194+F194+H194+J194+L194+N194+P194+R194+T194+V194+X194+Z194</f>
        <v>112793</v>
      </c>
      <c r="AC194" s="22"/>
      <c r="AD194" s="21"/>
    </row>
    <row r="195" spans="1:30" ht="27" customHeight="1" thickBot="1" thickTop="1">
      <c r="A195" s="78"/>
      <c r="B195" s="80"/>
      <c r="C195" s="33" t="s">
        <v>1</v>
      </c>
      <c r="D195" s="11">
        <f>D194-Z168</f>
        <v>1806</v>
      </c>
      <c r="E195" s="10">
        <f>D195/Z168</f>
        <v>0.20970738504412448</v>
      </c>
      <c r="F195" s="11">
        <f>F194-D194</f>
        <v>-3240</v>
      </c>
      <c r="G195" s="10">
        <f>F195/D194</f>
        <v>-0.31100019197542716</v>
      </c>
      <c r="H195" s="11">
        <f>H194-F194</f>
        <v>-303</v>
      </c>
      <c r="I195" s="10">
        <f>H195/F194</f>
        <v>-0.042212315408191696</v>
      </c>
      <c r="J195" s="11">
        <f>J194-H194</f>
        <v>570</v>
      </c>
      <c r="K195" s="10">
        <f>J195/H194</f>
        <v>0.0829090909090909</v>
      </c>
      <c r="L195" s="11">
        <f>L194-J194</f>
        <v>-1312</v>
      </c>
      <c r="M195" s="10">
        <f>L195/J194</f>
        <v>-0.17622565480188046</v>
      </c>
      <c r="N195" s="9">
        <f>N194-L194</f>
        <v>4949</v>
      </c>
      <c r="O195" s="8">
        <f>N195/L194</f>
        <v>0.8069460296755259</v>
      </c>
      <c r="P195" s="9">
        <f>P194-N194</f>
        <v>2335</v>
      </c>
      <c r="Q195" s="8">
        <f>P195/N194</f>
        <v>0.21070203934307888</v>
      </c>
      <c r="R195" s="9">
        <f>R194-P194</f>
        <v>-2982</v>
      </c>
      <c r="S195" s="8">
        <f>R195/P194</f>
        <v>-0.22225534769322502</v>
      </c>
      <c r="T195" s="9">
        <f>T194-R194</f>
        <v>500</v>
      </c>
      <c r="U195" s="8">
        <f>T195/R194</f>
        <v>0.04791566842357451</v>
      </c>
      <c r="V195" s="9">
        <f>V194-T194</f>
        <v>-1042</v>
      </c>
      <c r="W195" s="8">
        <f>V195/T194</f>
        <v>-0.09529035208047554</v>
      </c>
      <c r="X195" s="9">
        <f>X194-V194</f>
        <v>-432</v>
      </c>
      <c r="Y195" s="8">
        <f>X195/V194</f>
        <v>-0.04366723946224603</v>
      </c>
      <c r="Z195" s="7">
        <f>Z194-X194</f>
        <v>60</v>
      </c>
      <c r="AA195" s="6">
        <f>Z195/X194</f>
        <v>0.006341824331466018</v>
      </c>
      <c r="AB195" s="20">
        <f>AB194-D194-F194-H194-J194-L194-N194-P194-R194-T194-V194-X194</f>
        <v>9521</v>
      </c>
      <c r="AC195" s="30"/>
      <c r="AD195" s="18"/>
    </row>
    <row r="196" spans="1:30" ht="27" customHeight="1" thickBot="1" thickTop="1">
      <c r="A196" s="78"/>
      <c r="B196" s="81"/>
      <c r="C196" s="5" t="s">
        <v>0</v>
      </c>
      <c r="D196" s="4">
        <f>D194-D168</f>
        <v>479</v>
      </c>
      <c r="E196" s="3">
        <f>D196/D168</f>
        <v>0.048193983298118526</v>
      </c>
      <c r="F196" s="4">
        <f>F194-F168</f>
        <v>20</v>
      </c>
      <c r="G196" s="3">
        <f>F196/F168</f>
        <v>0.002794076557697681</v>
      </c>
      <c r="H196" s="4">
        <f>H194-H168</f>
        <v>126</v>
      </c>
      <c r="I196" s="3">
        <f>H196/H168</f>
        <v>0.01866943250851978</v>
      </c>
      <c r="J196" s="4">
        <f>J194-J168</f>
        <v>794</v>
      </c>
      <c r="K196" s="3">
        <f>J196/J168</f>
        <v>0.11938054427905578</v>
      </c>
      <c r="L196" s="4">
        <f>L194-L168</f>
        <v>348</v>
      </c>
      <c r="M196" s="3">
        <f>L196/L168</f>
        <v>0.06015557476231634</v>
      </c>
      <c r="N196" s="4">
        <f>N194-N168</f>
        <v>1265</v>
      </c>
      <c r="O196" s="3">
        <f>N196/N168</f>
        <v>0.12885810329021086</v>
      </c>
      <c r="P196" s="4">
        <f>P194-P168</f>
        <v>999</v>
      </c>
      <c r="Q196" s="3">
        <f>P196/P168</f>
        <v>0.08044773715574166</v>
      </c>
      <c r="R196" s="4">
        <f>R194-R168</f>
        <v>-2201</v>
      </c>
      <c r="S196" s="3">
        <f>R196/R168</f>
        <v>-0.17418486862931307</v>
      </c>
      <c r="T196" s="4">
        <f>T194-T168</f>
        <v>343</v>
      </c>
      <c r="U196" s="3">
        <f>T196/T168</f>
        <v>0.032382930513595164</v>
      </c>
      <c r="V196" s="4">
        <f>V194-V168</f>
        <v>-527</v>
      </c>
      <c r="W196" s="3">
        <f>V196/V168</f>
        <v>-0.05057581573896353</v>
      </c>
      <c r="X196" s="4">
        <f>X194-X168</f>
        <v>665</v>
      </c>
      <c r="Y196" s="3">
        <f>X196/X168</f>
        <v>0.07560254661209641</v>
      </c>
      <c r="Z196" s="7">
        <f>Z194-Z168</f>
        <v>909</v>
      </c>
      <c r="AA196" s="6">
        <f>Z196/Z168</f>
        <v>0.10555039479795635</v>
      </c>
      <c r="AB196" s="29"/>
      <c r="AC196" s="28"/>
      <c r="AD196" s="27"/>
    </row>
    <row r="197" spans="1:30" ht="27" customHeight="1" thickBot="1" thickTop="1">
      <c r="A197" s="78" t="s">
        <v>11</v>
      </c>
      <c r="B197" s="79" t="s">
        <v>10</v>
      </c>
      <c r="C197" s="26"/>
      <c r="D197" s="16">
        <v>4552</v>
      </c>
      <c r="E197" s="15" t="s">
        <v>2</v>
      </c>
      <c r="F197" s="16">
        <v>5403</v>
      </c>
      <c r="G197" s="15" t="s">
        <v>2</v>
      </c>
      <c r="H197" s="16">
        <v>5854</v>
      </c>
      <c r="I197" s="15" t="s">
        <v>2</v>
      </c>
      <c r="J197" s="16">
        <v>7140</v>
      </c>
      <c r="K197" s="15" t="s">
        <v>2</v>
      </c>
      <c r="L197" s="16">
        <v>6338</v>
      </c>
      <c r="M197" s="15" t="s">
        <v>2</v>
      </c>
      <c r="N197" s="16">
        <v>6603</v>
      </c>
      <c r="O197" s="15" t="s">
        <v>2</v>
      </c>
      <c r="P197" s="16">
        <v>6955</v>
      </c>
      <c r="Q197" s="15" t="s">
        <v>2</v>
      </c>
      <c r="R197" s="16">
        <v>5842</v>
      </c>
      <c r="S197" s="15" t="s">
        <v>2</v>
      </c>
      <c r="T197" s="16">
        <v>10262</v>
      </c>
      <c r="U197" s="15" t="s">
        <v>2</v>
      </c>
      <c r="V197" s="16">
        <v>6645</v>
      </c>
      <c r="W197" s="15" t="s">
        <v>2</v>
      </c>
      <c r="X197" s="16">
        <v>5841</v>
      </c>
      <c r="Y197" s="15" t="s">
        <v>2</v>
      </c>
      <c r="Z197" s="25">
        <v>5246</v>
      </c>
      <c r="AA197" s="24" t="s">
        <v>2</v>
      </c>
      <c r="AB197" s="23">
        <f>D197+F197+H197+J197+L197+N197+P197+R197+T197+V197+X197+Z197</f>
        <v>76681</v>
      </c>
      <c r="AC197" s="22"/>
      <c r="AD197" s="21"/>
    </row>
    <row r="198" spans="1:30" ht="27" customHeight="1" thickBot="1" thickTop="1">
      <c r="A198" s="78"/>
      <c r="B198" s="80"/>
      <c r="C198" s="12" t="s">
        <v>1</v>
      </c>
      <c r="D198" s="11">
        <f>D197-Z171</f>
        <v>-353</v>
      </c>
      <c r="E198" s="10">
        <f>D198/Z171</f>
        <v>-0.07196738022426095</v>
      </c>
      <c r="F198" s="11">
        <f>F197-D197</f>
        <v>851</v>
      </c>
      <c r="G198" s="10">
        <f>F198/D197</f>
        <v>0.18695079086115993</v>
      </c>
      <c r="H198" s="11">
        <f>H197-F197</f>
        <v>451</v>
      </c>
      <c r="I198" s="10">
        <f>H198/F197</f>
        <v>0.08347214510457153</v>
      </c>
      <c r="J198" s="11">
        <f>J197-H197</f>
        <v>1286</v>
      </c>
      <c r="K198" s="10">
        <f>J198/H197</f>
        <v>0.21967885206696275</v>
      </c>
      <c r="L198" s="11">
        <f>L197-J197</f>
        <v>-802</v>
      </c>
      <c r="M198" s="10">
        <f>L198/J197</f>
        <v>-0.1123249299719888</v>
      </c>
      <c r="N198" s="9">
        <f>N197-L197</f>
        <v>265</v>
      </c>
      <c r="O198" s="8">
        <f>N198/L197</f>
        <v>0.041811296939097506</v>
      </c>
      <c r="P198" s="9">
        <f>P197-N197</f>
        <v>352</v>
      </c>
      <c r="Q198" s="8">
        <f>P198/N197</f>
        <v>0.053309101923368164</v>
      </c>
      <c r="R198" s="9">
        <f>R197-P197</f>
        <v>-1113</v>
      </c>
      <c r="S198" s="8">
        <f>R198/P197</f>
        <v>-0.16002875629043853</v>
      </c>
      <c r="T198" s="9">
        <f>T197-R197</f>
        <v>4420</v>
      </c>
      <c r="U198" s="8">
        <f>T198/R197</f>
        <v>0.7565902088325915</v>
      </c>
      <c r="V198" s="9">
        <f>V197-T197</f>
        <v>-3617</v>
      </c>
      <c r="W198" s="8">
        <f>V198/T197</f>
        <v>-0.35246540635353735</v>
      </c>
      <c r="X198" s="9">
        <f>X197-V197</f>
        <v>-804</v>
      </c>
      <c r="Y198" s="8">
        <f>X198/V197</f>
        <v>-0.12099322799097066</v>
      </c>
      <c r="Z198" s="7">
        <f>Z197-X197</f>
        <v>-595</v>
      </c>
      <c r="AA198" s="6">
        <f>Z198/X197</f>
        <v>-0.10186611881527136</v>
      </c>
      <c r="AB198" s="20">
        <f>AB197-D197-F197-H197-J197-L197-N197-P197-R197-T197-V197-X197</f>
        <v>5246</v>
      </c>
      <c r="AC198" s="30"/>
      <c r="AD198" s="18"/>
    </row>
    <row r="199" spans="1:30" ht="27" customHeight="1" thickBot="1" thickTop="1">
      <c r="A199" s="78"/>
      <c r="B199" s="81"/>
      <c r="C199" s="5" t="s">
        <v>0</v>
      </c>
      <c r="D199" s="4">
        <f>D197-D171</f>
        <v>462</v>
      </c>
      <c r="E199" s="3">
        <f>D199/D171</f>
        <v>0.11295843520782396</v>
      </c>
      <c r="F199" s="4">
        <f>F198-F171</f>
        <v>-3777</v>
      </c>
      <c r="G199" s="3">
        <f>F199/F171</f>
        <v>-0.8161192739844425</v>
      </c>
      <c r="H199" s="4">
        <f>H198-H171</f>
        <v>-5230</v>
      </c>
      <c r="I199" s="3">
        <f>H199/H171</f>
        <v>-0.9206125682098222</v>
      </c>
      <c r="J199" s="4">
        <f>J198-J171</f>
        <v>-5373</v>
      </c>
      <c r="K199" s="3">
        <f>J199/J171</f>
        <v>-0.8068779095960354</v>
      </c>
      <c r="L199" s="4">
        <f>L198-L171</f>
        <v>-5413</v>
      </c>
      <c r="M199" s="3">
        <f>L199/L171</f>
        <v>-1.1739319019735415</v>
      </c>
      <c r="N199" s="4">
        <f>N198-N171</f>
        <v>-6149</v>
      </c>
      <c r="O199" s="3">
        <f>N199/N171</f>
        <v>-0.9586841284689741</v>
      </c>
      <c r="P199" s="4">
        <f>P198-P171</f>
        <v>-6439</v>
      </c>
      <c r="Q199" s="3">
        <f>P199/P171</f>
        <v>-0.948166691208953</v>
      </c>
      <c r="R199" s="4">
        <f>R198-R171</f>
        <v>-6899</v>
      </c>
      <c r="S199" s="3">
        <f>R199/R171</f>
        <v>-1.1923608710680953</v>
      </c>
      <c r="T199" s="4">
        <f>T198-T171</f>
        <v>-5017</v>
      </c>
      <c r="U199" s="3">
        <f>T199/T171</f>
        <v>-0.5316308148776094</v>
      </c>
      <c r="V199" s="4">
        <f>V198-V171</f>
        <v>-9583</v>
      </c>
      <c r="W199" s="3">
        <f>V199/V171</f>
        <v>-1.6062688568555146</v>
      </c>
      <c r="X199" s="4">
        <f>X198-X171</f>
        <v>-6169</v>
      </c>
      <c r="Y199" s="3">
        <f>X199/X171</f>
        <v>-1.1498602050326188</v>
      </c>
      <c r="Z199" s="7">
        <f>Z198-Z171</f>
        <v>-5500</v>
      </c>
      <c r="AA199" s="6">
        <f>Z199/Z171</f>
        <v>-1.1213047910295617</v>
      </c>
      <c r="AB199" s="29"/>
      <c r="AC199" s="30"/>
      <c r="AD199" s="27"/>
    </row>
    <row r="200" spans="1:30" ht="27" customHeight="1" thickBot="1" thickTop="1">
      <c r="A200" s="78" t="s">
        <v>9</v>
      </c>
      <c r="B200" s="79" t="s">
        <v>8</v>
      </c>
      <c r="C200" s="26"/>
      <c r="D200" s="16">
        <v>1601</v>
      </c>
      <c r="E200" s="15" t="s">
        <v>2</v>
      </c>
      <c r="F200" s="16">
        <v>2041</v>
      </c>
      <c r="G200" s="15" t="s">
        <v>2</v>
      </c>
      <c r="H200" s="16">
        <v>2625</v>
      </c>
      <c r="I200" s="15" t="s">
        <v>2</v>
      </c>
      <c r="J200" s="16">
        <v>3119</v>
      </c>
      <c r="K200" s="15" t="s">
        <v>2</v>
      </c>
      <c r="L200" s="16">
        <v>2689</v>
      </c>
      <c r="M200" s="15" t="s">
        <v>2</v>
      </c>
      <c r="N200" s="16">
        <v>3098</v>
      </c>
      <c r="O200" s="15" t="s">
        <v>2</v>
      </c>
      <c r="P200" s="16">
        <v>2875</v>
      </c>
      <c r="Q200" s="15" t="s">
        <v>2</v>
      </c>
      <c r="R200" s="16">
        <v>2653</v>
      </c>
      <c r="S200" s="15" t="s">
        <v>2</v>
      </c>
      <c r="T200" s="16">
        <v>3563</v>
      </c>
      <c r="U200" s="15" t="s">
        <v>2</v>
      </c>
      <c r="V200" s="16">
        <v>2725</v>
      </c>
      <c r="W200" s="15" t="s">
        <v>2</v>
      </c>
      <c r="X200" s="16">
        <v>2487</v>
      </c>
      <c r="Y200" s="15" t="s">
        <v>2</v>
      </c>
      <c r="Z200" s="25">
        <v>2315</v>
      </c>
      <c r="AA200" s="24" t="s">
        <v>2</v>
      </c>
      <c r="AB200" s="23">
        <f>D200+F200+H200+J200+L200+N200+P200+R200+T200+V200+X200+Z200</f>
        <v>31791</v>
      </c>
      <c r="AC200" s="22"/>
      <c r="AD200" s="21"/>
    </row>
    <row r="201" spans="1:30" ht="27" customHeight="1" thickBot="1" thickTop="1">
      <c r="A201" s="78"/>
      <c r="B201" s="80"/>
      <c r="C201" s="12" t="s">
        <v>1</v>
      </c>
      <c r="D201" s="11">
        <f>D200-Z174</f>
        <v>-62</v>
      </c>
      <c r="E201" s="10">
        <f>D201/Z174</f>
        <v>-0.037282020444978956</v>
      </c>
      <c r="F201" s="11">
        <f>F200-D200</f>
        <v>440</v>
      </c>
      <c r="G201" s="10">
        <f>F201/D200</f>
        <v>0.27482823235477827</v>
      </c>
      <c r="H201" s="11">
        <f>H200-F200</f>
        <v>584</v>
      </c>
      <c r="I201" s="10">
        <f>H201/F200</f>
        <v>0.28613424791768743</v>
      </c>
      <c r="J201" s="11">
        <f>J200-H200</f>
        <v>494</v>
      </c>
      <c r="K201" s="10">
        <f>J201/H200</f>
        <v>0.18819047619047619</v>
      </c>
      <c r="L201" s="11">
        <f>L200-J200</f>
        <v>-430</v>
      </c>
      <c r="M201" s="10">
        <f>L201/J200</f>
        <v>-0.1378647002244309</v>
      </c>
      <c r="N201" s="9">
        <f>N200-L200</f>
        <v>409</v>
      </c>
      <c r="O201" s="8">
        <f>N201/L200</f>
        <v>0.15210115284492376</v>
      </c>
      <c r="P201" s="9">
        <f>P200-N200</f>
        <v>-223</v>
      </c>
      <c r="Q201" s="8">
        <f>P201/N200</f>
        <v>-0.07198192382182053</v>
      </c>
      <c r="R201" s="9">
        <f>R200-P200</f>
        <v>-222</v>
      </c>
      <c r="S201" s="8">
        <f>R201/P200</f>
        <v>-0.07721739130434782</v>
      </c>
      <c r="T201" s="9">
        <f>T200-R200</f>
        <v>910</v>
      </c>
      <c r="U201" s="8">
        <f>T201/R200</f>
        <v>0.34300791556728233</v>
      </c>
      <c r="V201" s="9">
        <f>V200-T200</f>
        <v>-838</v>
      </c>
      <c r="W201" s="8">
        <f>V201/T200</f>
        <v>-0.23519506034240809</v>
      </c>
      <c r="X201" s="9">
        <f>X200-V200</f>
        <v>-238</v>
      </c>
      <c r="Y201" s="8">
        <f>X201/V200</f>
        <v>-0.0873394495412844</v>
      </c>
      <c r="Z201" s="7">
        <f>Z200-X200</f>
        <v>-172</v>
      </c>
      <c r="AA201" s="6">
        <f>Z201/X200</f>
        <v>-0.06915963007639726</v>
      </c>
      <c r="AB201" s="20">
        <f>AB200-D200-F200-H200-J200-L200-N200-P200-R200-T200-V200-X200</f>
        <v>2315</v>
      </c>
      <c r="AC201" s="30"/>
      <c r="AD201" s="18"/>
    </row>
    <row r="202" spans="1:30" ht="27" customHeight="1" thickBot="1" thickTop="1">
      <c r="A202" s="78"/>
      <c r="B202" s="81"/>
      <c r="C202" s="5" t="s">
        <v>0</v>
      </c>
      <c r="D202" s="4">
        <f>D200-D174</f>
        <v>-13</v>
      </c>
      <c r="E202" s="3">
        <f>D202/D174</f>
        <v>-0.0080545229244114</v>
      </c>
      <c r="F202" s="4">
        <f>F200-F174</f>
        <v>279</v>
      </c>
      <c r="G202" s="3">
        <f>F202/F174</f>
        <v>0.1583427922814983</v>
      </c>
      <c r="H202" s="4">
        <f>H200-H174</f>
        <v>674</v>
      </c>
      <c r="I202" s="3">
        <f>H202/H174</f>
        <v>0.345463864684777</v>
      </c>
      <c r="J202" s="4">
        <f>J200-J174</f>
        <v>798</v>
      </c>
      <c r="K202" s="3">
        <f>J202/J174</f>
        <v>0.34381732012063765</v>
      </c>
      <c r="L202" s="4">
        <f>L200-L174</f>
        <v>970</v>
      </c>
      <c r="M202" s="3">
        <f>L202/L174</f>
        <v>0.564281559045957</v>
      </c>
      <c r="N202" s="4">
        <f>N200-N174</f>
        <v>1173</v>
      </c>
      <c r="O202" s="3">
        <f>N202/N174</f>
        <v>0.6093506493506493</v>
      </c>
      <c r="P202" s="4">
        <f>P200-P174</f>
        <v>675</v>
      </c>
      <c r="Q202" s="3">
        <f>P202/P174</f>
        <v>0.3068181818181818</v>
      </c>
      <c r="R202" s="4">
        <f>R200-R174</f>
        <v>880</v>
      </c>
      <c r="S202" s="3">
        <f>R202/R174</f>
        <v>0.49633389734912575</v>
      </c>
      <c r="T202" s="4">
        <f>T200-T174</f>
        <v>392</v>
      </c>
      <c r="U202" s="3">
        <f>T202/T174</f>
        <v>0.12362030905077263</v>
      </c>
      <c r="V202" s="4">
        <f>V200-V174</f>
        <v>181</v>
      </c>
      <c r="W202" s="3">
        <f>V202/V174</f>
        <v>0.07114779874213836</v>
      </c>
      <c r="X202" s="4">
        <f>X200-X174</f>
        <v>544</v>
      </c>
      <c r="Y202" s="3">
        <f>X202/X174</f>
        <v>0.2799794132784354</v>
      </c>
      <c r="Z202" s="7">
        <f>Z200-Z174</f>
        <v>652</v>
      </c>
      <c r="AA202" s="6">
        <f>Z202/Z174</f>
        <v>0.3920625375826819</v>
      </c>
      <c r="AB202" s="29"/>
      <c r="AC202" s="28"/>
      <c r="AD202" s="27"/>
    </row>
    <row r="203" spans="1:30" ht="27" customHeight="1" thickBot="1" thickTop="1">
      <c r="A203" s="78" t="s">
        <v>7</v>
      </c>
      <c r="B203" s="79" t="s">
        <v>6</v>
      </c>
      <c r="C203" s="26"/>
      <c r="D203" s="16">
        <v>7637</v>
      </c>
      <c r="E203" s="15" t="s">
        <v>2</v>
      </c>
      <c r="F203" s="16">
        <v>4519</v>
      </c>
      <c r="G203" s="15" t="s">
        <v>2</v>
      </c>
      <c r="H203" s="16">
        <v>4455</v>
      </c>
      <c r="I203" s="15" t="s">
        <v>2</v>
      </c>
      <c r="J203" s="16">
        <v>4689</v>
      </c>
      <c r="K203" s="15" t="s">
        <v>2</v>
      </c>
      <c r="L203" s="16">
        <v>4314</v>
      </c>
      <c r="M203" s="15" t="s">
        <v>2</v>
      </c>
      <c r="N203" s="16">
        <v>4675</v>
      </c>
      <c r="O203" s="15" t="s">
        <v>2</v>
      </c>
      <c r="P203" s="16">
        <v>6302</v>
      </c>
      <c r="Q203" s="15" t="s">
        <v>2</v>
      </c>
      <c r="R203" s="16">
        <v>7026</v>
      </c>
      <c r="S203" s="15" t="s">
        <v>2</v>
      </c>
      <c r="T203" s="16">
        <v>4689</v>
      </c>
      <c r="U203" s="15" t="s">
        <v>2</v>
      </c>
      <c r="V203" s="16">
        <v>5286</v>
      </c>
      <c r="W203" s="15" t="s">
        <v>2</v>
      </c>
      <c r="X203" s="16">
        <v>5730</v>
      </c>
      <c r="Y203" s="15" t="s">
        <v>2</v>
      </c>
      <c r="Z203" s="25">
        <v>5827</v>
      </c>
      <c r="AA203" s="24" t="s">
        <v>2</v>
      </c>
      <c r="AB203" s="23">
        <f>D203+F203+H203+J203+L203+N203+P203+R203+T203+V203+X203+Z203</f>
        <v>65149</v>
      </c>
      <c r="AC203" s="22"/>
      <c r="AD203" s="21"/>
    </row>
    <row r="204" spans="1:30" ht="27" customHeight="1" thickBot="1" thickTop="1">
      <c r="A204" s="78"/>
      <c r="B204" s="80"/>
      <c r="C204" s="12" t="s">
        <v>1</v>
      </c>
      <c r="D204" s="11">
        <f>D203-Z177</f>
        <v>1609</v>
      </c>
      <c r="E204" s="10">
        <f>D204/Z177</f>
        <v>0.26692103516921034</v>
      </c>
      <c r="F204" s="11">
        <f>F203-D203</f>
        <v>-3118</v>
      </c>
      <c r="G204" s="10">
        <f>F204/D203</f>
        <v>-0.4082755008511196</v>
      </c>
      <c r="H204" s="11">
        <f>H203-F203</f>
        <v>-64</v>
      </c>
      <c r="I204" s="10">
        <f>H204/F203</f>
        <v>-0.014162425315335252</v>
      </c>
      <c r="J204" s="11">
        <f>J203-H203</f>
        <v>234</v>
      </c>
      <c r="K204" s="10">
        <f>J204/H203</f>
        <v>0.052525252525252523</v>
      </c>
      <c r="L204" s="11">
        <f>L203-J203</f>
        <v>-375</v>
      </c>
      <c r="M204" s="10">
        <f>L204/J203</f>
        <v>-0.0799744081893794</v>
      </c>
      <c r="N204" s="9">
        <f>N203-L203</f>
        <v>361</v>
      </c>
      <c r="O204" s="8">
        <f>N204/L203</f>
        <v>0.08368103847936949</v>
      </c>
      <c r="P204" s="9">
        <f>P203-N203</f>
        <v>1627</v>
      </c>
      <c r="Q204" s="8">
        <f>P204/N203</f>
        <v>0.34802139037433155</v>
      </c>
      <c r="R204" s="9">
        <f>R203-P203</f>
        <v>724</v>
      </c>
      <c r="S204" s="8">
        <f>R204/P203</f>
        <v>0.1148841637575373</v>
      </c>
      <c r="T204" s="9">
        <f>T203-R203</f>
        <v>-2337</v>
      </c>
      <c r="U204" s="8">
        <f>T204/R203</f>
        <v>-0.3326216908625107</v>
      </c>
      <c r="V204" s="9">
        <f>V203-T203</f>
        <v>597</v>
      </c>
      <c r="W204" s="8">
        <f>V204/T203</f>
        <v>0.127319257837492</v>
      </c>
      <c r="X204" s="9">
        <f>X203-V203</f>
        <v>444</v>
      </c>
      <c r="Y204" s="8">
        <f>X204/V203</f>
        <v>0.08399545970488081</v>
      </c>
      <c r="Z204" s="7">
        <f>Z203-X203</f>
        <v>97</v>
      </c>
      <c r="AA204" s="6">
        <f>Z204/X203</f>
        <v>0.016928446771378707</v>
      </c>
      <c r="AB204" s="20">
        <f>AB203-D203-F203-H203-J203-L203-N203-P203-R203-T203-V203-X203</f>
        <v>5827</v>
      </c>
      <c r="AC204" s="19"/>
      <c r="AD204" s="18"/>
    </row>
    <row r="205" spans="1:28" ht="27" customHeight="1" thickBot="1" thickTop="1">
      <c r="A205" s="78"/>
      <c r="B205" s="81"/>
      <c r="C205" s="5" t="s">
        <v>0</v>
      </c>
      <c r="D205" s="4">
        <f>D203-D177</f>
        <v>729</v>
      </c>
      <c r="E205" s="3">
        <f>D205/D177</f>
        <v>0.10552982049797337</v>
      </c>
      <c r="F205" s="4">
        <f>F203-F177</f>
        <v>70</v>
      </c>
      <c r="G205" s="3">
        <f>F205/F177</f>
        <v>0.01573387278040009</v>
      </c>
      <c r="H205" s="4">
        <f>H203-H177</f>
        <v>353</v>
      </c>
      <c r="I205" s="3">
        <f>H205/H177</f>
        <v>0.08605558264261336</v>
      </c>
      <c r="J205" s="4">
        <f>J203-J177</f>
        <v>628</v>
      </c>
      <c r="K205" s="3">
        <f>J205/J177</f>
        <v>0.1546417138635804</v>
      </c>
      <c r="L205" s="4">
        <f>L203-L177</f>
        <v>412</v>
      </c>
      <c r="M205" s="3">
        <f>L205/L177</f>
        <v>0.10558687852383393</v>
      </c>
      <c r="N205" s="4">
        <f>N203-N177</f>
        <v>354</v>
      </c>
      <c r="O205" s="3">
        <f>N205/N177</f>
        <v>0.08192548021291368</v>
      </c>
      <c r="P205" s="4">
        <f>P203-P177</f>
        <v>311</v>
      </c>
      <c r="Q205" s="3">
        <f>P205/P177</f>
        <v>0.05191120013353363</v>
      </c>
      <c r="R205" s="4">
        <f>R203-R177</f>
        <v>357</v>
      </c>
      <c r="S205" s="3">
        <f>R205/R177</f>
        <v>0.053531264057579846</v>
      </c>
      <c r="T205" s="4">
        <f>T203-T177</f>
        <v>-296</v>
      </c>
      <c r="U205" s="3">
        <f>T205/T177</f>
        <v>-0.05937813440320963</v>
      </c>
      <c r="V205" s="4">
        <f>V203-V177</f>
        <v>-86</v>
      </c>
      <c r="W205" s="3">
        <f>V205/V177</f>
        <v>-0.01600893521965748</v>
      </c>
      <c r="X205" s="4">
        <f>X203-X177</f>
        <v>237</v>
      </c>
      <c r="Y205" s="3">
        <f>X205/X177</f>
        <v>0.04314582195521573</v>
      </c>
      <c r="Z205" s="7">
        <f>Z203-Z177</f>
        <v>-201</v>
      </c>
      <c r="AA205" s="6">
        <f>Z205/Z177</f>
        <v>-0.033344392833443925</v>
      </c>
      <c r="AB205" s="2"/>
    </row>
    <row r="206" spans="1:28" ht="27" customHeight="1" thickBot="1">
      <c r="A206" s="82" t="s">
        <v>5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4"/>
      <c r="AB206" s="2"/>
    </row>
    <row r="207" spans="1:28" ht="27" customHeight="1" thickBot="1">
      <c r="A207" s="78" t="s">
        <v>4</v>
      </c>
      <c r="B207" s="79" t="s">
        <v>3</v>
      </c>
      <c r="C207" s="17"/>
      <c r="D207" s="16">
        <v>10788</v>
      </c>
      <c r="E207" s="15" t="s">
        <v>2</v>
      </c>
      <c r="F207" s="16">
        <v>10978</v>
      </c>
      <c r="G207" s="15" t="s">
        <v>2</v>
      </c>
      <c r="H207" s="16">
        <v>11621</v>
      </c>
      <c r="I207" s="15" t="s">
        <v>2</v>
      </c>
      <c r="J207" s="16">
        <v>10589</v>
      </c>
      <c r="K207" s="15" t="s">
        <v>2</v>
      </c>
      <c r="L207" s="16">
        <v>10595</v>
      </c>
      <c r="M207" s="15" t="s">
        <v>2</v>
      </c>
      <c r="N207" s="16">
        <v>10274</v>
      </c>
      <c r="O207" s="15" t="s">
        <v>2</v>
      </c>
      <c r="P207" s="16">
        <v>10145</v>
      </c>
      <c r="Q207" s="15" t="s">
        <v>2</v>
      </c>
      <c r="R207" s="16">
        <v>9677</v>
      </c>
      <c r="S207" s="15" t="s">
        <v>2</v>
      </c>
      <c r="T207" s="16">
        <v>8861</v>
      </c>
      <c r="U207" s="15" t="s">
        <v>2</v>
      </c>
      <c r="V207" s="16">
        <v>10701</v>
      </c>
      <c r="W207" s="15" t="s">
        <v>2</v>
      </c>
      <c r="X207" s="16">
        <v>10660</v>
      </c>
      <c r="Y207" s="15" t="s">
        <v>2</v>
      </c>
      <c r="Z207" s="14">
        <v>10513</v>
      </c>
      <c r="AA207" s="13" t="s">
        <v>2</v>
      </c>
      <c r="AB207" s="2"/>
    </row>
    <row r="208" spans="1:28" ht="27" customHeight="1" thickBot="1" thickTop="1">
      <c r="A208" s="78"/>
      <c r="B208" s="80"/>
      <c r="C208" s="12" t="s">
        <v>1</v>
      </c>
      <c r="D208" s="11">
        <f>D207-Z181</f>
        <v>1005</v>
      </c>
      <c r="E208" s="10">
        <f>D208/Z181</f>
        <v>0.10272922416436676</v>
      </c>
      <c r="F208" s="11">
        <f>F207-D207</f>
        <v>190</v>
      </c>
      <c r="G208" s="10">
        <f>F208/D207</f>
        <v>0.017612161661104932</v>
      </c>
      <c r="H208" s="11">
        <f>H207-F207</f>
        <v>643</v>
      </c>
      <c r="I208" s="10">
        <f>H208/F207</f>
        <v>0.058571688832209874</v>
      </c>
      <c r="J208" s="11">
        <f>J207-H207</f>
        <v>-1032</v>
      </c>
      <c r="K208" s="10">
        <f>J208/H207</f>
        <v>-0.08880475002151278</v>
      </c>
      <c r="L208" s="11">
        <f>L207-J207</f>
        <v>6</v>
      </c>
      <c r="M208" s="10">
        <f>L208/J207</f>
        <v>0.0005666257436962887</v>
      </c>
      <c r="N208" s="9">
        <f>N207-L207</f>
        <v>-321</v>
      </c>
      <c r="O208" s="8">
        <f>N208/L207</f>
        <v>-0.03029731005191128</v>
      </c>
      <c r="P208" s="9">
        <f>P207-N207</f>
        <v>-129</v>
      </c>
      <c r="Q208" s="8">
        <f>P208/N207</f>
        <v>-0.01255596651742262</v>
      </c>
      <c r="R208" s="9">
        <f>R207-P207</f>
        <v>-468</v>
      </c>
      <c r="S208" s="8">
        <f>R208/P207</f>
        <v>-0.04613109906357812</v>
      </c>
      <c r="T208" s="9">
        <f>T207-R207</f>
        <v>-816</v>
      </c>
      <c r="U208" s="8">
        <f>T208/R207</f>
        <v>-0.08432365402500774</v>
      </c>
      <c r="V208" s="9">
        <f>V207-T207</f>
        <v>1840</v>
      </c>
      <c r="W208" s="8">
        <f>V208/T207</f>
        <v>0.20765150660196366</v>
      </c>
      <c r="X208" s="9">
        <f>X207-V207</f>
        <v>-41</v>
      </c>
      <c r="Y208" s="8">
        <f>X208/V207</f>
        <v>-0.0038314176245210726</v>
      </c>
      <c r="Z208" s="7">
        <f>Z207-X207</f>
        <v>-147</v>
      </c>
      <c r="AA208" s="6">
        <f>Z208/X207</f>
        <v>-0.013789868667917449</v>
      </c>
      <c r="AB208" s="2"/>
    </row>
    <row r="209" spans="1:28" ht="27" customHeight="1" thickBot="1" thickTop="1">
      <c r="A209" s="78"/>
      <c r="B209" s="81"/>
      <c r="C209" s="5" t="s">
        <v>0</v>
      </c>
      <c r="D209" s="4">
        <f>D207-D181</f>
        <v>-535</v>
      </c>
      <c r="E209" s="3">
        <f>D209/D181</f>
        <v>-0.04724896228914598</v>
      </c>
      <c r="F209" s="4">
        <f>F207-F181</f>
        <v>-922</v>
      </c>
      <c r="G209" s="3">
        <f>F209/F181</f>
        <v>-0.07747899159663865</v>
      </c>
      <c r="H209" s="4">
        <f>H207-H181</f>
        <v>-164</v>
      </c>
      <c r="I209" s="3">
        <f>H209/H181</f>
        <v>-0.01391599490878235</v>
      </c>
      <c r="J209" s="4">
        <f>J207-J181</f>
        <v>-105</v>
      </c>
      <c r="K209" s="3">
        <f>J209/J181</f>
        <v>-0.009818589863474846</v>
      </c>
      <c r="L209" s="4">
        <f>L207-L181</f>
        <v>488</v>
      </c>
      <c r="M209" s="3">
        <f>L209/L181</f>
        <v>0.048283367962798064</v>
      </c>
      <c r="N209" s="4">
        <f>N207-N181</f>
        <v>207</v>
      </c>
      <c r="O209" s="3">
        <f>N209/N181</f>
        <v>0.020562233038641103</v>
      </c>
      <c r="P209" s="4">
        <f>P207-P181</f>
        <v>228</v>
      </c>
      <c r="Q209" s="3">
        <f>P209/P181</f>
        <v>0.02299082383785419</v>
      </c>
      <c r="R209" s="4">
        <f>R207-R181</f>
        <v>-1523</v>
      </c>
      <c r="S209" s="3">
        <f>R209/R181</f>
        <v>-0.13598214285714286</v>
      </c>
      <c r="T209" s="4">
        <f>T207-T181</f>
        <v>-2680</v>
      </c>
      <c r="U209" s="3">
        <f>T209/T181</f>
        <v>-0.23221557923923403</v>
      </c>
      <c r="V209" s="4">
        <f>V207-V181</f>
        <v>-63</v>
      </c>
      <c r="W209" s="3">
        <f>V209/V181</f>
        <v>-0.005852842809364548</v>
      </c>
      <c r="X209" s="4">
        <f>X207-X181</f>
        <v>498</v>
      </c>
      <c r="Y209" s="3">
        <f>X209/X181</f>
        <v>0.04900610116118874</v>
      </c>
      <c r="Z209" s="7">
        <f>Z207-Z181</f>
        <v>730</v>
      </c>
      <c r="AA209" s="6">
        <f>Z209/Z181</f>
        <v>0.07461923745272411</v>
      </c>
      <c r="AB209" s="2"/>
    </row>
    <row r="211" ht="13.5" thickBot="1"/>
    <row r="212" spans="1:29" ht="29.25" customHeight="1" thickBot="1" thickTop="1">
      <c r="A212" s="99" t="s">
        <v>43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</row>
    <row r="213" spans="4:14" ht="21.75" customHeight="1" thickBot="1" thickTop="1">
      <c r="D213" s="45"/>
      <c r="F213" s="45"/>
      <c r="H213" s="45"/>
      <c r="J213" s="45"/>
      <c r="L213" s="45"/>
      <c r="N213" s="45"/>
    </row>
    <row r="214" spans="1:30" ht="25.5" customHeight="1" thickBot="1">
      <c r="A214" s="101" t="s">
        <v>34</v>
      </c>
      <c r="B214" s="102" t="s">
        <v>33</v>
      </c>
      <c r="C214" s="102"/>
      <c r="D214" s="105" t="s">
        <v>42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7"/>
      <c r="U214" s="107"/>
      <c r="V214" s="107"/>
      <c r="W214" s="107"/>
      <c r="X214" s="107"/>
      <c r="Y214" s="107"/>
      <c r="Z214" s="107"/>
      <c r="AA214" s="108"/>
      <c r="AB214" s="109" t="s">
        <v>31</v>
      </c>
      <c r="AC214" s="112" t="s">
        <v>30</v>
      </c>
      <c r="AD214" s="113"/>
    </row>
    <row r="215" spans="1:30" ht="20.25" customHeight="1" thickBot="1" thickTop="1">
      <c r="A215" s="101"/>
      <c r="B215" s="103"/>
      <c r="C215" s="104"/>
      <c r="D215" s="90" t="s">
        <v>29</v>
      </c>
      <c r="E215" s="91"/>
      <c r="F215" s="90" t="s">
        <v>28</v>
      </c>
      <c r="G215" s="91"/>
      <c r="H215" s="90" t="s">
        <v>27</v>
      </c>
      <c r="I215" s="91"/>
      <c r="J215" s="90" t="s">
        <v>26</v>
      </c>
      <c r="K215" s="91"/>
      <c r="L215" s="90" t="s">
        <v>25</v>
      </c>
      <c r="M215" s="91"/>
      <c r="N215" s="90" t="s">
        <v>24</v>
      </c>
      <c r="O215" s="91"/>
      <c r="P215" s="90" t="s">
        <v>23</v>
      </c>
      <c r="Q215" s="91"/>
      <c r="R215" s="90" t="s">
        <v>22</v>
      </c>
      <c r="S215" s="91"/>
      <c r="T215" s="90" t="s">
        <v>21</v>
      </c>
      <c r="U215" s="91"/>
      <c r="V215" s="90" t="s">
        <v>20</v>
      </c>
      <c r="W215" s="91"/>
      <c r="X215" s="90" t="s">
        <v>19</v>
      </c>
      <c r="Y215" s="91"/>
      <c r="Z215" s="116" t="s">
        <v>18</v>
      </c>
      <c r="AA215" s="117"/>
      <c r="AB215" s="110"/>
      <c r="AC215" s="114"/>
      <c r="AD215" s="115"/>
    </row>
    <row r="216" spans="1:30" ht="26.25" customHeight="1" thickBot="1" thickTop="1">
      <c r="A216" s="52"/>
      <c r="B216" s="51"/>
      <c r="C216" s="94" t="s">
        <v>17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6"/>
      <c r="U216" s="96"/>
      <c r="V216" s="96"/>
      <c r="W216" s="96"/>
      <c r="X216" s="96"/>
      <c r="Y216" s="96"/>
      <c r="Z216" s="97"/>
      <c r="AA216" s="98"/>
      <c r="AB216" s="111"/>
      <c r="AC216" s="50" t="s">
        <v>16</v>
      </c>
      <c r="AD216" s="49" t="s">
        <v>2</v>
      </c>
    </row>
    <row r="217" spans="1:30" ht="13.5" thickBot="1">
      <c r="A217" s="45"/>
      <c r="B217" s="45"/>
      <c r="C217" s="45"/>
      <c r="D217" s="45"/>
      <c r="E217" s="45"/>
      <c r="F217" s="46"/>
      <c r="G217" s="46"/>
      <c r="H217" s="48"/>
      <c r="I217" s="47"/>
      <c r="J217" s="46"/>
      <c r="K217" s="46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85"/>
      <c r="AA217" s="86"/>
      <c r="AB217" s="87"/>
      <c r="AC217" s="88"/>
      <c r="AD217" s="89"/>
    </row>
    <row r="218" spans="1:30" ht="25.5" customHeight="1" thickBot="1" thickTop="1">
      <c r="A218" s="78" t="s">
        <v>15</v>
      </c>
      <c r="B218" s="79" t="s">
        <v>14</v>
      </c>
      <c r="C218" s="44"/>
      <c r="D218" s="43">
        <v>390738</v>
      </c>
      <c r="E218" s="42" t="s">
        <v>2</v>
      </c>
      <c r="F218" s="43">
        <v>388606</v>
      </c>
      <c r="G218" s="42" t="s">
        <v>2</v>
      </c>
      <c r="H218" s="43">
        <v>382879</v>
      </c>
      <c r="I218" s="42" t="s">
        <v>2</v>
      </c>
      <c r="J218" s="43">
        <v>377926</v>
      </c>
      <c r="K218" s="42" t="s">
        <v>2</v>
      </c>
      <c r="L218" s="43">
        <v>373378</v>
      </c>
      <c r="M218" s="42" t="s">
        <v>2</v>
      </c>
      <c r="N218" s="43">
        <v>373548</v>
      </c>
      <c r="O218" s="42" t="s">
        <v>2</v>
      </c>
      <c r="P218" s="43">
        <v>376078</v>
      </c>
      <c r="Q218" s="42" t="s">
        <v>2</v>
      </c>
      <c r="R218" s="43">
        <v>377826</v>
      </c>
      <c r="S218" s="42" t="s">
        <v>2</v>
      </c>
      <c r="T218" s="43">
        <v>374500</v>
      </c>
      <c r="U218" s="42" t="s">
        <v>2</v>
      </c>
      <c r="V218" s="43">
        <v>373657</v>
      </c>
      <c r="W218" s="42" t="s">
        <v>2</v>
      </c>
      <c r="X218" s="43">
        <v>372902</v>
      </c>
      <c r="Y218" s="42" t="s">
        <v>2</v>
      </c>
      <c r="Z218" s="41">
        <v>372207</v>
      </c>
      <c r="AA218" s="24" t="s">
        <v>2</v>
      </c>
      <c r="AB218" s="92"/>
      <c r="AC218" s="118"/>
      <c r="AD218" s="40"/>
    </row>
    <row r="219" spans="1:29" ht="25.5" customHeight="1" thickBot="1" thickTop="1">
      <c r="A219" s="78"/>
      <c r="B219" s="80"/>
      <c r="C219" s="33" t="s">
        <v>1</v>
      </c>
      <c r="D219" s="11">
        <f>D218-Z191</f>
        <v>873</v>
      </c>
      <c r="E219" s="10">
        <f>D219/Z191</f>
        <v>0.002239236658843446</v>
      </c>
      <c r="F219" s="11">
        <f>F218-D218</f>
        <v>-2132</v>
      </c>
      <c r="G219" s="10">
        <f>F219/D218</f>
        <v>-0.005456341589504988</v>
      </c>
      <c r="H219" s="11">
        <f>H218-F218</f>
        <v>-5727</v>
      </c>
      <c r="I219" s="10">
        <f>H219/F218</f>
        <v>-0.014737291755659975</v>
      </c>
      <c r="J219" s="11">
        <f>J218-H218</f>
        <v>-4953</v>
      </c>
      <c r="K219" s="10">
        <f>J219/H218</f>
        <v>-0.01293620177654037</v>
      </c>
      <c r="L219" s="11">
        <f>L218-J218</f>
        <v>-4548</v>
      </c>
      <c r="M219" s="10">
        <f>L219/J218</f>
        <v>-0.012034101914131339</v>
      </c>
      <c r="N219" s="9">
        <f>N218-L218</f>
        <v>170</v>
      </c>
      <c r="O219" s="8">
        <f>N219/L218</f>
        <v>0.0004553026691449416</v>
      </c>
      <c r="P219" s="9">
        <f>P218-N218</f>
        <v>2530</v>
      </c>
      <c r="Q219" s="8">
        <f>P219/N218</f>
        <v>0.006772891301787187</v>
      </c>
      <c r="R219" s="9">
        <f>R218-P218</f>
        <v>1748</v>
      </c>
      <c r="S219" s="8">
        <f>R219/P218</f>
        <v>0.00464797196326294</v>
      </c>
      <c r="T219" s="9">
        <f>T218-R218</f>
        <v>-3326</v>
      </c>
      <c r="U219" s="8">
        <f>T219/R218</f>
        <v>-0.008802993970769614</v>
      </c>
      <c r="V219" s="9">
        <f>V218-T218</f>
        <v>-843</v>
      </c>
      <c r="W219" s="8">
        <f>V219/T218</f>
        <v>-0.0022510013351134846</v>
      </c>
      <c r="X219" s="9">
        <f>X218-V218</f>
        <v>-755</v>
      </c>
      <c r="Y219" s="8">
        <f>X219/V218</f>
        <v>-0.0020205696668334863</v>
      </c>
      <c r="Z219" s="7">
        <f>Z218-X218</f>
        <v>-695</v>
      </c>
      <c r="AA219" s="6">
        <f>Z219/X218</f>
        <v>-0.0018637604518077135</v>
      </c>
      <c r="AB219" s="41">
        <f>(D218+F218+H218+J218+L218+N218+P218+R218+T218+V218+X218+Z218)/12</f>
        <v>377853.75</v>
      </c>
      <c r="AC219" s="54"/>
    </row>
    <row r="220" spans="1:29" ht="25.5" customHeight="1" thickBot="1" thickTop="1">
      <c r="A220" s="78"/>
      <c r="B220" s="81"/>
      <c r="C220" s="5" t="s">
        <v>0</v>
      </c>
      <c r="D220" s="4">
        <f>D218-D191</f>
        <v>-4395</v>
      </c>
      <c r="E220" s="3">
        <f>D220/D191</f>
        <v>-0.0111228371206657</v>
      </c>
      <c r="F220" s="4">
        <f>F218-F191</f>
        <v>-5181</v>
      </c>
      <c r="G220" s="3">
        <f>F220/F191</f>
        <v>-0.01315685891103566</v>
      </c>
      <c r="H220" s="4">
        <f>H218-H191</f>
        <v>-8784</v>
      </c>
      <c r="I220" s="3">
        <f>H220/H191</f>
        <v>-0.02242744400160342</v>
      </c>
      <c r="J220" s="4">
        <f>J218-J191</f>
        <v>-10922</v>
      </c>
      <c r="K220" s="3">
        <f>J220/J191</f>
        <v>-0.028088096119820598</v>
      </c>
      <c r="L220" s="4">
        <f>L218-L191</f>
        <v>-12162</v>
      </c>
      <c r="M220" s="3">
        <f>L220/L191</f>
        <v>-0.0315453649426778</v>
      </c>
      <c r="N220" s="4">
        <f>N218-N191</f>
        <v>-13555</v>
      </c>
      <c r="O220" s="3">
        <f>N220/N191</f>
        <v>-0.035016520150967574</v>
      </c>
      <c r="P220" s="4">
        <f>P218-P191</f>
        <v>-14744</v>
      </c>
      <c r="Q220" s="3">
        <f>P220/P191</f>
        <v>-0.03772561421823746</v>
      </c>
      <c r="R220" s="4">
        <f>R218-R191</f>
        <v>-12833</v>
      </c>
      <c r="S220" s="3">
        <f>R220/R191</f>
        <v>-0.03284962076900826</v>
      </c>
      <c r="T220" s="4">
        <f>T218-T191</f>
        <v>-15781</v>
      </c>
      <c r="U220" s="3">
        <f>T220/T191</f>
        <v>-0.04043496865079264</v>
      </c>
      <c r="V220" s="4">
        <f>V218-V191</f>
        <v>-15619</v>
      </c>
      <c r="W220" s="3">
        <f>V220/V191</f>
        <v>-0.040123203074425344</v>
      </c>
      <c r="X220" s="4">
        <f>X218-X191</f>
        <v>-16569</v>
      </c>
      <c r="Y220" s="3">
        <f>X220/X191</f>
        <v>-0.042542320224098845</v>
      </c>
      <c r="Z220" s="7">
        <f>Z218-Z191</f>
        <v>-17658</v>
      </c>
      <c r="AA220" s="6">
        <f>Z220/Z191</f>
        <v>-0.04529260128506021</v>
      </c>
      <c r="AB220" s="2"/>
      <c r="AC220" s="37"/>
    </row>
    <row r="221" spans="1:30" ht="25.5" customHeight="1" thickBot="1" thickTop="1">
      <c r="A221" s="78" t="s">
        <v>13</v>
      </c>
      <c r="B221" s="79" t="s">
        <v>12</v>
      </c>
      <c r="C221" s="36"/>
      <c r="D221" s="35">
        <v>9974</v>
      </c>
      <c r="E221" s="15" t="s">
        <v>2</v>
      </c>
      <c r="F221" s="35">
        <v>8209</v>
      </c>
      <c r="G221" s="15" t="s">
        <v>2</v>
      </c>
      <c r="H221" s="35">
        <v>7753</v>
      </c>
      <c r="I221" s="15" t="s">
        <v>2</v>
      </c>
      <c r="J221" s="35">
        <v>7737</v>
      </c>
      <c r="K221" s="15" t="s">
        <v>2</v>
      </c>
      <c r="L221" s="35">
        <v>6591</v>
      </c>
      <c r="M221" s="15" t="s">
        <v>2</v>
      </c>
      <c r="N221" s="35">
        <v>11486</v>
      </c>
      <c r="O221" s="15" t="s">
        <v>2</v>
      </c>
      <c r="P221" s="35">
        <v>11956</v>
      </c>
      <c r="Q221" s="15" t="s">
        <v>2</v>
      </c>
      <c r="R221" s="35">
        <v>11764</v>
      </c>
      <c r="S221" s="15" t="s">
        <v>2</v>
      </c>
      <c r="T221" s="35">
        <v>10572</v>
      </c>
      <c r="U221" s="15" t="s">
        <v>2</v>
      </c>
      <c r="V221" s="35">
        <v>10766</v>
      </c>
      <c r="W221" s="15" t="s">
        <v>2</v>
      </c>
      <c r="X221" s="35">
        <v>9637</v>
      </c>
      <c r="Y221" s="15" t="s">
        <v>2</v>
      </c>
      <c r="Z221" s="34">
        <v>8934</v>
      </c>
      <c r="AA221" s="24" t="s">
        <v>2</v>
      </c>
      <c r="AB221" s="23">
        <f>D221+F221+H221+J221+L221+N221+P221+R221+T221+V221+X221+Z221</f>
        <v>115379</v>
      </c>
      <c r="AC221" s="22"/>
      <c r="AD221" s="21"/>
    </row>
    <row r="222" spans="1:30" ht="25.5" customHeight="1" thickBot="1" thickTop="1">
      <c r="A222" s="78"/>
      <c r="B222" s="80"/>
      <c r="C222" s="33" t="s">
        <v>1</v>
      </c>
      <c r="D222" s="11">
        <f>D221-Z194</f>
        <v>453</v>
      </c>
      <c r="E222" s="10">
        <f>D222/Z194</f>
        <v>0.04757903581556559</v>
      </c>
      <c r="F222" s="11">
        <f>F221-D221</f>
        <v>-1765</v>
      </c>
      <c r="G222" s="10">
        <f>F222/D221</f>
        <v>-0.17696009625025066</v>
      </c>
      <c r="H222" s="11">
        <f>H221-F221</f>
        <v>-456</v>
      </c>
      <c r="I222" s="10">
        <f>H222/F221</f>
        <v>-0.05554878791570228</v>
      </c>
      <c r="J222" s="11">
        <f>J221-H221</f>
        <v>-16</v>
      </c>
      <c r="K222" s="10">
        <f>J222/H221</f>
        <v>-0.0020637172707339093</v>
      </c>
      <c r="L222" s="11">
        <f>L221-J221</f>
        <v>-1146</v>
      </c>
      <c r="M222" s="10">
        <f>L222/J221</f>
        <v>-0.14811942613416051</v>
      </c>
      <c r="N222" s="9">
        <f>N221-L221</f>
        <v>4895</v>
      </c>
      <c r="O222" s="8">
        <f>N222/L221</f>
        <v>0.7426794113184646</v>
      </c>
      <c r="P222" s="9">
        <f>P221-N221</f>
        <v>470</v>
      </c>
      <c r="Q222" s="8">
        <f>P222/N221</f>
        <v>0.040919380114922514</v>
      </c>
      <c r="R222" s="9">
        <f>R221-P221</f>
        <v>-192</v>
      </c>
      <c r="S222" s="8">
        <f>R222/P221</f>
        <v>-0.01605888256942121</v>
      </c>
      <c r="T222" s="9">
        <f>T221-R221</f>
        <v>-1192</v>
      </c>
      <c r="U222" s="8">
        <f>T222/R221</f>
        <v>-0.10132607956477388</v>
      </c>
      <c r="V222" s="9">
        <f>V221-T221</f>
        <v>194</v>
      </c>
      <c r="W222" s="8">
        <f>V222/T221</f>
        <v>0.01835035944003027</v>
      </c>
      <c r="X222" s="9">
        <f>X221-V221</f>
        <v>-1129</v>
      </c>
      <c r="Y222" s="8">
        <f>X222/V221</f>
        <v>-0.1048671744380457</v>
      </c>
      <c r="Z222" s="7">
        <f>Z221-X221</f>
        <v>-703</v>
      </c>
      <c r="AA222" s="6">
        <f>Z222/X221</f>
        <v>-0.07294801286707482</v>
      </c>
      <c r="AB222" s="20">
        <f>AB221-D221-F221-H221-J221-L221-N221-P221-R221-T221-V221-X221</f>
        <v>8934</v>
      </c>
      <c r="AC222" s="30"/>
      <c r="AD222" s="18"/>
    </row>
    <row r="223" spans="1:30" ht="25.5" customHeight="1" thickBot="1" thickTop="1">
      <c r="A223" s="78"/>
      <c r="B223" s="81"/>
      <c r="C223" s="5" t="s">
        <v>0</v>
      </c>
      <c r="D223" s="4">
        <f>D221-D194</f>
        <v>-444</v>
      </c>
      <c r="E223" s="3">
        <f>D223/D194</f>
        <v>-0.04261854482626224</v>
      </c>
      <c r="F223" s="4">
        <f>F221-F194</f>
        <v>1031</v>
      </c>
      <c r="G223" s="3">
        <f>F223/F194</f>
        <v>0.14363332404569518</v>
      </c>
      <c r="H223" s="4">
        <f>H221-H194</f>
        <v>878</v>
      </c>
      <c r="I223" s="3">
        <f>H223/H194</f>
        <v>0.1277090909090909</v>
      </c>
      <c r="J223" s="4">
        <f>J221-J194</f>
        <v>292</v>
      </c>
      <c r="K223" s="3">
        <f>J223/J194</f>
        <v>0.03922095366017461</v>
      </c>
      <c r="L223" s="4">
        <f>L221-L194</f>
        <v>458</v>
      </c>
      <c r="M223" s="3">
        <f>L223/L194</f>
        <v>0.07467797162889288</v>
      </c>
      <c r="N223" s="4">
        <f>N221-N194</f>
        <v>404</v>
      </c>
      <c r="O223" s="3">
        <f>N223/N194</f>
        <v>0.036455513445226496</v>
      </c>
      <c r="P223" s="4">
        <f>P221-P194</f>
        <v>-1461</v>
      </c>
      <c r="Q223" s="3">
        <f>P223/P194</f>
        <v>-0.10889170455392412</v>
      </c>
      <c r="R223" s="4">
        <f>R221-R194</f>
        <v>1329</v>
      </c>
      <c r="S223" s="3">
        <f>R223/R194</f>
        <v>0.12735984666986105</v>
      </c>
      <c r="T223" s="4">
        <f>T221-T194</f>
        <v>-363</v>
      </c>
      <c r="U223" s="3">
        <f>T223/T194</f>
        <v>-0.033196159122085046</v>
      </c>
      <c r="V223" s="4">
        <f>V221-V194</f>
        <v>873</v>
      </c>
      <c r="W223" s="3">
        <f>V223/V194</f>
        <v>0.08824421307995553</v>
      </c>
      <c r="X223" s="4">
        <f>X221-X194</f>
        <v>176</v>
      </c>
      <c r="Y223" s="3">
        <f>X223/X194</f>
        <v>0.018602684705633653</v>
      </c>
      <c r="Z223" s="7">
        <f>Z221-Z194</f>
        <v>-587</v>
      </c>
      <c r="AA223" s="6">
        <f>Z223/Z194</f>
        <v>-0.061653187690368656</v>
      </c>
      <c r="AB223" s="29"/>
      <c r="AC223" s="28"/>
      <c r="AD223" s="27"/>
    </row>
    <row r="224" spans="1:30" ht="25.5" customHeight="1" thickBot="1" thickTop="1">
      <c r="A224" s="78" t="s">
        <v>11</v>
      </c>
      <c r="B224" s="79" t="s">
        <v>10</v>
      </c>
      <c r="C224" s="26"/>
      <c r="D224" s="16">
        <v>5568</v>
      </c>
      <c r="E224" s="15" t="s">
        <v>2</v>
      </c>
      <c r="F224" s="16">
        <v>6493</v>
      </c>
      <c r="G224" s="15" t="s">
        <v>2</v>
      </c>
      <c r="H224" s="16">
        <v>10234</v>
      </c>
      <c r="I224" s="15" t="s">
        <v>2</v>
      </c>
      <c r="J224" s="16">
        <v>9509</v>
      </c>
      <c r="K224" s="15" t="s">
        <v>2</v>
      </c>
      <c r="L224" s="16">
        <v>8225</v>
      </c>
      <c r="M224" s="15" t="s">
        <v>2</v>
      </c>
      <c r="N224" s="16">
        <v>8047</v>
      </c>
      <c r="O224" s="15" t="s">
        <v>2</v>
      </c>
      <c r="P224" s="16">
        <v>6502</v>
      </c>
      <c r="Q224" s="15" t="s">
        <v>2</v>
      </c>
      <c r="R224" s="16">
        <v>7035</v>
      </c>
      <c r="S224" s="15" t="s">
        <v>2</v>
      </c>
      <c r="T224" s="16">
        <v>10345</v>
      </c>
      <c r="U224" s="15" t="s">
        <v>2</v>
      </c>
      <c r="V224" s="16">
        <v>7610</v>
      </c>
      <c r="W224" s="15" t="s">
        <v>2</v>
      </c>
      <c r="X224" s="16">
        <v>6886</v>
      </c>
      <c r="Y224" s="15" t="s">
        <v>2</v>
      </c>
      <c r="Z224" s="25">
        <v>5809</v>
      </c>
      <c r="AA224" s="24" t="s">
        <v>2</v>
      </c>
      <c r="AB224" s="23">
        <f>D224+F224+H224+J224+L224+N224+P224+R224+T224+V224+X224+Z224</f>
        <v>92263</v>
      </c>
      <c r="AC224" s="22"/>
      <c r="AD224" s="21"/>
    </row>
    <row r="225" spans="1:30" ht="25.5" customHeight="1" thickBot="1" thickTop="1">
      <c r="A225" s="78"/>
      <c r="B225" s="80"/>
      <c r="C225" s="12" t="s">
        <v>1</v>
      </c>
      <c r="D225" s="11">
        <f>D224-Z197</f>
        <v>322</v>
      </c>
      <c r="E225" s="10">
        <f>D225/Z197</f>
        <v>0.06138009912314144</v>
      </c>
      <c r="F225" s="11">
        <f>F224-D224</f>
        <v>925</v>
      </c>
      <c r="G225" s="10">
        <f>F225/D224</f>
        <v>0.1661278735632184</v>
      </c>
      <c r="H225" s="11">
        <f>H224-F224</f>
        <v>3741</v>
      </c>
      <c r="I225" s="10">
        <f>H225/F224</f>
        <v>0.5761589403973509</v>
      </c>
      <c r="J225" s="11">
        <f>J224-H224</f>
        <v>-725</v>
      </c>
      <c r="K225" s="10">
        <f>J225/H224</f>
        <v>-0.07084229040453391</v>
      </c>
      <c r="L225" s="11">
        <f>L224-J224</f>
        <v>-1284</v>
      </c>
      <c r="M225" s="10">
        <f>L225/J224</f>
        <v>-0.1350299716058471</v>
      </c>
      <c r="N225" s="9">
        <f>N224-L224</f>
        <v>-178</v>
      </c>
      <c r="O225" s="8">
        <f>N225/L224</f>
        <v>-0.02164133738601824</v>
      </c>
      <c r="P225" s="9">
        <f>P224-N224</f>
        <v>-1545</v>
      </c>
      <c r="Q225" s="8">
        <f>P225/N224</f>
        <v>-0.19199701752205792</v>
      </c>
      <c r="R225" s="9">
        <f>R224-P224</f>
        <v>533</v>
      </c>
      <c r="S225" s="8">
        <f>R225/P224</f>
        <v>0.08197477699169486</v>
      </c>
      <c r="T225" s="9">
        <f>T224-R224</f>
        <v>3310</v>
      </c>
      <c r="U225" s="8">
        <f>T225/R224</f>
        <v>0.4705046197583511</v>
      </c>
      <c r="V225" s="9">
        <f>V224-T224</f>
        <v>-2735</v>
      </c>
      <c r="W225" s="8">
        <f>V225/T224</f>
        <v>-0.264378927017883</v>
      </c>
      <c r="X225" s="9">
        <f>X224-V224</f>
        <v>-724</v>
      </c>
      <c r="Y225" s="8">
        <f>X225/V224</f>
        <v>-0.09513797634691196</v>
      </c>
      <c r="Z225" s="7">
        <f>Z224-X224</f>
        <v>-1077</v>
      </c>
      <c r="AA225" s="6">
        <f>Z225/X224</f>
        <v>-0.15640429857682253</v>
      </c>
      <c r="AB225" s="20">
        <f>AB224-D224-F224-H224-J224-L224-N224-P224-R224-T224-V224-X224</f>
        <v>5809</v>
      </c>
      <c r="AC225" s="30"/>
      <c r="AD225" s="18"/>
    </row>
    <row r="226" spans="1:30" ht="25.5" customHeight="1" thickBot="1" thickTop="1">
      <c r="A226" s="78"/>
      <c r="B226" s="81"/>
      <c r="C226" s="5" t="s">
        <v>0</v>
      </c>
      <c r="D226" s="4">
        <f>D224-D197</f>
        <v>1016</v>
      </c>
      <c r="E226" s="3">
        <f>D226/D197</f>
        <v>0.22319859402460457</v>
      </c>
      <c r="F226" s="4">
        <f>F224-F197</f>
        <v>1090</v>
      </c>
      <c r="G226" s="3">
        <f>F226/F197</f>
        <v>0.20173977419951877</v>
      </c>
      <c r="H226" s="4">
        <f>H224-H197</f>
        <v>4380</v>
      </c>
      <c r="I226" s="3">
        <f>H226/H197</f>
        <v>0.7482063546293133</v>
      </c>
      <c r="J226" s="4">
        <f>J224-J197</f>
        <v>2369</v>
      </c>
      <c r="K226" s="3">
        <f>J226/J197</f>
        <v>0.3317927170868347</v>
      </c>
      <c r="L226" s="4">
        <f>L224-L197</f>
        <v>1887</v>
      </c>
      <c r="M226" s="3">
        <f>L226/L197</f>
        <v>0.29772798990217736</v>
      </c>
      <c r="N226" s="4">
        <f>N224-N197</f>
        <v>1444</v>
      </c>
      <c r="O226" s="3">
        <f>N226/N197</f>
        <v>0.2186884749356353</v>
      </c>
      <c r="P226" s="4">
        <f>P224-P197</f>
        <v>-453</v>
      </c>
      <c r="Q226" s="3">
        <f>P226/P197</f>
        <v>-0.06513299784327822</v>
      </c>
      <c r="R226" s="4">
        <f>R224-R197</f>
        <v>1193</v>
      </c>
      <c r="S226" s="3">
        <f>R226/R197</f>
        <v>0.20421088668264292</v>
      </c>
      <c r="T226" s="4">
        <f>T224-T197</f>
        <v>83</v>
      </c>
      <c r="U226" s="3">
        <f>T226/T197</f>
        <v>0.008088091989865523</v>
      </c>
      <c r="V226" s="4">
        <f>V224-V197</f>
        <v>965</v>
      </c>
      <c r="W226" s="3">
        <f>V226/V197</f>
        <v>0.145221971407073</v>
      </c>
      <c r="X226" s="4">
        <f>X224-X197</f>
        <v>1045</v>
      </c>
      <c r="Y226" s="3">
        <f>X226/X197</f>
        <v>0.17890772128060264</v>
      </c>
      <c r="Z226" s="7">
        <f>Z224-Z197</f>
        <v>563</v>
      </c>
      <c r="AA226" s="6">
        <f>Z226/Z197</f>
        <v>0.1073198627525734</v>
      </c>
      <c r="AB226" s="29"/>
      <c r="AC226" s="30"/>
      <c r="AD226" s="27"/>
    </row>
    <row r="227" spans="1:30" ht="25.5" customHeight="1" thickBot="1" thickTop="1">
      <c r="A227" s="78" t="s">
        <v>9</v>
      </c>
      <c r="B227" s="79" t="s">
        <v>8</v>
      </c>
      <c r="C227" s="26"/>
      <c r="D227" s="16">
        <v>3035</v>
      </c>
      <c r="E227" s="15" t="s">
        <v>2</v>
      </c>
      <c r="F227" s="16">
        <v>2943</v>
      </c>
      <c r="G227" s="15" t="s">
        <v>2</v>
      </c>
      <c r="H227" s="16">
        <v>5175</v>
      </c>
      <c r="I227" s="15" t="s">
        <v>2</v>
      </c>
      <c r="J227" s="16">
        <v>4722</v>
      </c>
      <c r="K227" s="15" t="s">
        <v>2</v>
      </c>
      <c r="L227" s="16">
        <v>4360</v>
      </c>
      <c r="M227" s="15" t="s">
        <v>2</v>
      </c>
      <c r="N227" s="16">
        <v>5665</v>
      </c>
      <c r="O227" s="15" t="s">
        <v>2</v>
      </c>
      <c r="P227" s="16">
        <v>3531</v>
      </c>
      <c r="Q227" s="15" t="s">
        <v>2</v>
      </c>
      <c r="R227" s="16">
        <v>4203</v>
      </c>
      <c r="S227" s="15" t="s">
        <v>2</v>
      </c>
      <c r="T227" s="16">
        <v>3908</v>
      </c>
      <c r="U227" s="15" t="s">
        <v>2</v>
      </c>
      <c r="V227" s="16">
        <v>3316</v>
      </c>
      <c r="W227" s="15" t="s">
        <v>2</v>
      </c>
      <c r="X227" s="16">
        <v>3501</v>
      </c>
      <c r="Y227" s="15" t="s">
        <v>2</v>
      </c>
      <c r="Z227" s="25">
        <v>2559</v>
      </c>
      <c r="AA227" s="24" t="s">
        <v>2</v>
      </c>
      <c r="AB227" s="23">
        <f>D227+F227+H227+J227+L227+N227+P227+R227+T227+V227+X227+Z227</f>
        <v>46918</v>
      </c>
      <c r="AC227" s="22"/>
      <c r="AD227" s="21"/>
    </row>
    <row r="228" spans="1:30" ht="25.5" customHeight="1" thickBot="1" thickTop="1">
      <c r="A228" s="78"/>
      <c r="B228" s="80"/>
      <c r="C228" s="12" t="s">
        <v>1</v>
      </c>
      <c r="D228" s="11">
        <f>D227-Z200</f>
        <v>720</v>
      </c>
      <c r="E228" s="10">
        <f>D228/Z200</f>
        <v>0.31101511879049676</v>
      </c>
      <c r="F228" s="11">
        <f>F227-D227</f>
        <v>-92</v>
      </c>
      <c r="G228" s="10">
        <f>F228/D227</f>
        <v>-0.030313014827018123</v>
      </c>
      <c r="H228" s="11">
        <f>H227-F227</f>
        <v>2232</v>
      </c>
      <c r="I228" s="10">
        <f>H228/F227</f>
        <v>0.7584097859327217</v>
      </c>
      <c r="J228" s="11">
        <f>J227-H227</f>
        <v>-453</v>
      </c>
      <c r="K228" s="10">
        <f>J228/H227</f>
        <v>-0.08753623188405797</v>
      </c>
      <c r="L228" s="11">
        <f>L227-J227</f>
        <v>-362</v>
      </c>
      <c r="M228" s="10">
        <f>L228/J227</f>
        <v>-0.07666243117323168</v>
      </c>
      <c r="N228" s="9">
        <f>N227-L227</f>
        <v>1305</v>
      </c>
      <c r="O228" s="8">
        <f>N228/L227</f>
        <v>0.2993119266055046</v>
      </c>
      <c r="P228" s="9">
        <f>P227-N227</f>
        <v>-2134</v>
      </c>
      <c r="Q228" s="8">
        <f>P228/N227</f>
        <v>-0.3766990291262136</v>
      </c>
      <c r="R228" s="9">
        <f>R227-P227</f>
        <v>672</v>
      </c>
      <c r="S228" s="8">
        <f>R228/P227</f>
        <v>0.1903143585386576</v>
      </c>
      <c r="T228" s="9">
        <f>T227-R227</f>
        <v>-295</v>
      </c>
      <c r="U228" s="8">
        <f>T228/R227</f>
        <v>-0.0701879609802522</v>
      </c>
      <c r="V228" s="9">
        <f>V227-T227</f>
        <v>-592</v>
      </c>
      <c r="W228" s="8">
        <f>V228/T227</f>
        <v>-0.15148413510747186</v>
      </c>
      <c r="X228" s="9">
        <f>X227-V227</f>
        <v>185</v>
      </c>
      <c r="Y228" s="8">
        <f>X228/V227</f>
        <v>0.05579010856453558</v>
      </c>
      <c r="Z228" s="7">
        <f>Z227-X227</f>
        <v>-942</v>
      </c>
      <c r="AA228" s="6">
        <f>Z228/X227</f>
        <v>-0.26906598114824337</v>
      </c>
      <c r="AB228" s="20">
        <f>AB227-D227-F227-H227-J227-L227-N227-P227-R227-T227-V227-X227</f>
        <v>2559</v>
      </c>
      <c r="AC228" s="30"/>
      <c r="AD228" s="18"/>
    </row>
    <row r="229" spans="1:30" ht="25.5" customHeight="1" thickBot="1" thickTop="1">
      <c r="A229" s="78"/>
      <c r="B229" s="81"/>
      <c r="C229" s="5" t="s">
        <v>0</v>
      </c>
      <c r="D229" s="4">
        <f>D227-D200</f>
        <v>1434</v>
      </c>
      <c r="E229" s="3">
        <f>D229/D200</f>
        <v>0.8956901936289818</v>
      </c>
      <c r="F229" s="4">
        <f>F227-F200</f>
        <v>902</v>
      </c>
      <c r="G229" s="3">
        <f>F229/F200</f>
        <v>0.44194022537971583</v>
      </c>
      <c r="H229" s="4">
        <f>H227-H200</f>
        <v>2550</v>
      </c>
      <c r="I229" s="3">
        <f>H229/H200</f>
        <v>0.9714285714285714</v>
      </c>
      <c r="J229" s="4">
        <f>J227-J200</f>
        <v>1603</v>
      </c>
      <c r="K229" s="3">
        <f>J229/J200</f>
        <v>0.5139467778134017</v>
      </c>
      <c r="L229" s="4">
        <f>L227-L200</f>
        <v>1671</v>
      </c>
      <c r="M229" s="3">
        <f>L229/L200</f>
        <v>0.6214206024544441</v>
      </c>
      <c r="N229" s="4">
        <f>N227-N200</f>
        <v>2567</v>
      </c>
      <c r="O229" s="3">
        <f>N229/N200</f>
        <v>0.8285990961910911</v>
      </c>
      <c r="P229" s="4">
        <f>P227-P200</f>
        <v>656</v>
      </c>
      <c r="Q229" s="3">
        <f>P229/P200</f>
        <v>0.22817391304347825</v>
      </c>
      <c r="R229" s="4">
        <f>R227-R200</f>
        <v>1550</v>
      </c>
      <c r="S229" s="3">
        <f>R229/R200</f>
        <v>0.5842442517904259</v>
      </c>
      <c r="T229" s="4">
        <f>T227-T200</f>
        <v>345</v>
      </c>
      <c r="U229" s="3">
        <f>T229/T200</f>
        <v>0.09682851529609879</v>
      </c>
      <c r="V229" s="4">
        <f>V227-V200</f>
        <v>591</v>
      </c>
      <c r="W229" s="3">
        <f>V229/V200</f>
        <v>0.21688073394495413</v>
      </c>
      <c r="X229" s="4">
        <f>X227-X200</f>
        <v>1014</v>
      </c>
      <c r="Y229" s="3">
        <f>X229/X200</f>
        <v>0.4077201447527141</v>
      </c>
      <c r="Z229" s="7">
        <f>Z227-Z200</f>
        <v>244</v>
      </c>
      <c r="AA229" s="6">
        <f>Z229/Z200</f>
        <v>0.10539956803455723</v>
      </c>
      <c r="AB229" s="29"/>
      <c r="AC229" s="28"/>
      <c r="AD229" s="27"/>
    </row>
    <row r="230" spans="1:30" ht="25.5" customHeight="1" thickBot="1" thickTop="1">
      <c r="A230" s="78" t="s">
        <v>7</v>
      </c>
      <c r="B230" s="79" t="s">
        <v>6</v>
      </c>
      <c r="C230" s="26"/>
      <c r="D230" s="16">
        <v>7249</v>
      </c>
      <c r="E230" s="15" t="s">
        <v>2</v>
      </c>
      <c r="F230" s="16">
        <v>4785</v>
      </c>
      <c r="G230" s="15" t="s">
        <v>2</v>
      </c>
      <c r="H230" s="16">
        <v>4430</v>
      </c>
      <c r="I230" s="15" t="s">
        <v>2</v>
      </c>
      <c r="J230" s="16">
        <v>4993</v>
      </c>
      <c r="K230" s="15" t="s">
        <v>2</v>
      </c>
      <c r="L230" s="16">
        <v>4349</v>
      </c>
      <c r="M230" s="15" t="s">
        <v>2</v>
      </c>
      <c r="N230" s="16">
        <v>5269</v>
      </c>
      <c r="O230" s="15" t="s">
        <v>2</v>
      </c>
      <c r="P230" s="16">
        <v>6169</v>
      </c>
      <c r="Q230" s="15" t="s">
        <v>2</v>
      </c>
      <c r="R230" s="16">
        <v>7861</v>
      </c>
      <c r="S230" s="15" t="s">
        <v>2</v>
      </c>
      <c r="T230" s="16">
        <v>5086</v>
      </c>
      <c r="U230" s="15" t="s">
        <v>2</v>
      </c>
      <c r="V230" s="16">
        <v>6175</v>
      </c>
      <c r="W230" s="15" t="s">
        <v>2</v>
      </c>
      <c r="X230" s="16">
        <v>5799</v>
      </c>
      <c r="Y230" s="15" t="s">
        <v>2</v>
      </c>
      <c r="Z230" s="25">
        <v>6160</v>
      </c>
      <c r="AA230" s="24" t="s">
        <v>2</v>
      </c>
      <c r="AB230" s="23">
        <f>D230+F230+H230+J230+L230+N230+P230+R230+T230+V230+X230+Z230</f>
        <v>68325</v>
      </c>
      <c r="AC230" s="22"/>
      <c r="AD230" s="21"/>
    </row>
    <row r="231" spans="1:30" ht="25.5" customHeight="1" thickBot="1" thickTop="1">
      <c r="A231" s="78"/>
      <c r="B231" s="80"/>
      <c r="C231" s="12" t="s">
        <v>1</v>
      </c>
      <c r="D231" s="11">
        <f>D230-Z203</f>
        <v>1422</v>
      </c>
      <c r="E231" s="10">
        <f>D231/Z203</f>
        <v>0.24403638235798866</v>
      </c>
      <c r="F231" s="11">
        <f>F230-D230</f>
        <v>-2464</v>
      </c>
      <c r="G231" s="10">
        <f>F231/D230</f>
        <v>-0.33990895295902884</v>
      </c>
      <c r="H231" s="11">
        <f>H230-F230</f>
        <v>-355</v>
      </c>
      <c r="I231" s="10">
        <f>H231/F230</f>
        <v>-0.0741901776384535</v>
      </c>
      <c r="J231" s="11">
        <f>J230-H230</f>
        <v>563</v>
      </c>
      <c r="K231" s="10">
        <f>J231/H230</f>
        <v>0.12708803611738148</v>
      </c>
      <c r="L231" s="11">
        <f>L230-J230</f>
        <v>-644</v>
      </c>
      <c r="M231" s="10">
        <f>L231/J230</f>
        <v>-0.12898057280192268</v>
      </c>
      <c r="N231" s="9">
        <f>N230-L230</f>
        <v>920</v>
      </c>
      <c r="O231" s="8">
        <f>N231/L230</f>
        <v>0.2115428834214762</v>
      </c>
      <c r="P231" s="9">
        <f>P230-N230</f>
        <v>900</v>
      </c>
      <c r="Q231" s="8">
        <f>P231/N230</f>
        <v>0.1708104004554944</v>
      </c>
      <c r="R231" s="9">
        <f>R230-P230</f>
        <v>1692</v>
      </c>
      <c r="S231" s="8">
        <f>R231/P230</f>
        <v>0.2742745988004539</v>
      </c>
      <c r="T231" s="9">
        <f>T230-R230</f>
        <v>-2775</v>
      </c>
      <c r="U231" s="8">
        <f>T231/R230</f>
        <v>-0.35300852308866554</v>
      </c>
      <c r="V231" s="9">
        <f>V230-T230</f>
        <v>1089</v>
      </c>
      <c r="W231" s="8">
        <f>V231/T230</f>
        <v>0.21411718442784114</v>
      </c>
      <c r="X231" s="9">
        <f>X230-V230</f>
        <v>-376</v>
      </c>
      <c r="Y231" s="8">
        <f>X231/V230</f>
        <v>-0.06089068825910931</v>
      </c>
      <c r="Z231" s="7">
        <f>Z230-X230</f>
        <v>361</v>
      </c>
      <c r="AA231" s="6">
        <f>Z231/X230</f>
        <v>0.06225211243317814</v>
      </c>
      <c r="AB231" s="20">
        <f>AB230-D230-F230-H230-J230-L230-N230-P230-R230-T230-V230-X230</f>
        <v>6160</v>
      </c>
      <c r="AC231" s="19"/>
      <c r="AD231" s="18"/>
    </row>
    <row r="232" spans="1:28" ht="25.5" customHeight="1" thickBot="1" thickTop="1">
      <c r="A232" s="78"/>
      <c r="B232" s="81"/>
      <c r="C232" s="5" t="s">
        <v>0</v>
      </c>
      <c r="D232" s="4">
        <f>D230-D203</f>
        <v>-388</v>
      </c>
      <c r="E232" s="3">
        <f>D232/D203</f>
        <v>-0.050805290035354195</v>
      </c>
      <c r="F232" s="4">
        <f>F230-F203</f>
        <v>266</v>
      </c>
      <c r="G232" s="3">
        <f>F232/F203</f>
        <v>0.05886258021686214</v>
      </c>
      <c r="H232" s="4">
        <f>H230-H203</f>
        <v>-25</v>
      </c>
      <c r="I232" s="3">
        <f>H232/H203</f>
        <v>-0.005611672278338945</v>
      </c>
      <c r="J232" s="4">
        <f>J230-J203</f>
        <v>304</v>
      </c>
      <c r="K232" s="3">
        <f>J232/J203</f>
        <v>0.06483258690552357</v>
      </c>
      <c r="L232" s="4">
        <f>L230-L203</f>
        <v>35</v>
      </c>
      <c r="M232" s="3">
        <f>L232/L203</f>
        <v>0.008113120074177098</v>
      </c>
      <c r="N232" s="4">
        <f>N230-N203</f>
        <v>594</v>
      </c>
      <c r="O232" s="3">
        <f>N232/N203</f>
        <v>0.12705882352941175</v>
      </c>
      <c r="P232" s="4">
        <f>P230-P203</f>
        <v>-133</v>
      </c>
      <c r="Q232" s="3">
        <f>P232/P203</f>
        <v>-0.021104411298000635</v>
      </c>
      <c r="R232" s="4">
        <f>R230-R203</f>
        <v>835</v>
      </c>
      <c r="S232" s="3">
        <f>R232/R203</f>
        <v>0.118844292627384</v>
      </c>
      <c r="T232" s="4">
        <f>T230-T203</f>
        <v>397</v>
      </c>
      <c r="U232" s="3">
        <f>T232/T203</f>
        <v>0.08466624013648966</v>
      </c>
      <c r="V232" s="4">
        <f>V230-V203</f>
        <v>889</v>
      </c>
      <c r="W232" s="3">
        <f>V232/V203</f>
        <v>0.16818009837306092</v>
      </c>
      <c r="X232" s="4">
        <f>X230-X203</f>
        <v>69</v>
      </c>
      <c r="Y232" s="3">
        <f>X232/X203</f>
        <v>0.012041884816753926</v>
      </c>
      <c r="Z232" s="7">
        <f>Z230-Z203</f>
        <v>333</v>
      </c>
      <c r="AA232" s="6">
        <f>Z232/Z203</f>
        <v>0.057147760425604946</v>
      </c>
      <c r="AB232" s="2"/>
    </row>
    <row r="233" spans="1:28" ht="25.5" customHeight="1" thickBot="1">
      <c r="A233" s="82" t="s">
        <v>5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4"/>
      <c r="AB233" s="2"/>
    </row>
    <row r="234" spans="1:28" ht="25.5" customHeight="1" thickBot="1">
      <c r="A234" s="78" t="s">
        <v>4</v>
      </c>
      <c r="B234" s="79" t="s">
        <v>3</v>
      </c>
      <c r="C234" s="17"/>
      <c r="D234" s="16">
        <v>11772</v>
      </c>
      <c r="E234" s="15" t="s">
        <v>2</v>
      </c>
      <c r="F234" s="16">
        <v>12389</v>
      </c>
      <c r="G234" s="15" t="s">
        <v>2</v>
      </c>
      <c r="H234" s="16">
        <v>11831</v>
      </c>
      <c r="I234" s="15" t="s">
        <v>2</v>
      </c>
      <c r="J234" s="16">
        <v>10868</v>
      </c>
      <c r="K234" s="15" t="s">
        <v>2</v>
      </c>
      <c r="L234" s="16">
        <v>10335</v>
      </c>
      <c r="M234" s="15" t="s">
        <v>2</v>
      </c>
      <c r="N234" s="16">
        <v>10009</v>
      </c>
      <c r="O234" s="15" t="s">
        <v>2</v>
      </c>
      <c r="P234" s="16">
        <v>10148</v>
      </c>
      <c r="Q234" s="15" t="s">
        <v>2</v>
      </c>
      <c r="R234" s="16">
        <v>10830</v>
      </c>
      <c r="S234" s="15" t="s">
        <v>2</v>
      </c>
      <c r="T234" s="16">
        <v>10890</v>
      </c>
      <c r="U234" s="15" t="s">
        <v>2</v>
      </c>
      <c r="V234" s="16">
        <v>10839</v>
      </c>
      <c r="W234" s="15" t="s">
        <v>2</v>
      </c>
      <c r="X234" s="16">
        <v>11295</v>
      </c>
      <c r="Y234" s="15" t="s">
        <v>2</v>
      </c>
      <c r="Z234" s="14">
        <v>10933</v>
      </c>
      <c r="AA234" s="13" t="s">
        <v>2</v>
      </c>
      <c r="AB234" s="2"/>
    </row>
    <row r="235" spans="1:28" ht="25.5" customHeight="1" thickBot="1" thickTop="1">
      <c r="A235" s="78"/>
      <c r="B235" s="80"/>
      <c r="C235" s="12" t="s">
        <v>1</v>
      </c>
      <c r="D235" s="11">
        <f>D234-Z207</f>
        <v>1259</v>
      </c>
      <c r="E235" s="10">
        <f>D235/Z207</f>
        <v>0.11975649196233235</v>
      </c>
      <c r="F235" s="11">
        <f>F234-D234</f>
        <v>617</v>
      </c>
      <c r="G235" s="10">
        <f>F235/D234</f>
        <v>0.05241250424736663</v>
      </c>
      <c r="H235" s="11">
        <f>H234-F234</f>
        <v>-558</v>
      </c>
      <c r="I235" s="10">
        <f>H235/F234</f>
        <v>-0.04503995479861167</v>
      </c>
      <c r="J235" s="11">
        <f>J234-H234</f>
        <v>-963</v>
      </c>
      <c r="K235" s="10">
        <f>J235/H234</f>
        <v>-0.08139633167103373</v>
      </c>
      <c r="L235" s="11">
        <f>L234-J234</f>
        <v>-533</v>
      </c>
      <c r="M235" s="10">
        <f>L235/J234</f>
        <v>-0.04904306220095694</v>
      </c>
      <c r="N235" s="9">
        <f>N234-L234</f>
        <v>-326</v>
      </c>
      <c r="O235" s="8">
        <f>N235/L234</f>
        <v>-0.031543299467827766</v>
      </c>
      <c r="P235" s="9">
        <f>P234-N234</f>
        <v>139</v>
      </c>
      <c r="Q235" s="8">
        <f>P235/N234</f>
        <v>0.013887501248876012</v>
      </c>
      <c r="R235" s="9">
        <f>R234-P234</f>
        <v>682</v>
      </c>
      <c r="S235" s="8">
        <f>R235/P234</f>
        <v>0.06720536066219945</v>
      </c>
      <c r="T235" s="9">
        <f>T234-R234</f>
        <v>60</v>
      </c>
      <c r="U235" s="8">
        <f>T235/R234</f>
        <v>0.00554016620498615</v>
      </c>
      <c r="V235" s="9">
        <f>V234-T234</f>
        <v>-51</v>
      </c>
      <c r="W235" s="8">
        <f>V235/T234</f>
        <v>-0.004683195592286501</v>
      </c>
      <c r="X235" s="9">
        <f>X234-V234</f>
        <v>456</v>
      </c>
      <c r="Y235" s="8">
        <f>X235/V234</f>
        <v>0.04207030168834763</v>
      </c>
      <c r="Z235" s="7">
        <f>Z234-X234</f>
        <v>-362</v>
      </c>
      <c r="AA235" s="6">
        <f>Z235/X234</f>
        <v>-0.03204957945993803</v>
      </c>
      <c r="AB235" s="2"/>
    </row>
    <row r="236" spans="1:28" ht="25.5" customHeight="1" thickBot="1">
      <c r="A236" s="78"/>
      <c r="B236" s="81"/>
      <c r="C236" s="5" t="s">
        <v>0</v>
      </c>
      <c r="D236" s="4">
        <f>D234-D207</f>
        <v>984</v>
      </c>
      <c r="E236" s="3">
        <f>D236/D207</f>
        <v>0.09121245828698554</v>
      </c>
      <c r="F236" s="4">
        <f>F234-F207</f>
        <v>1411</v>
      </c>
      <c r="G236" s="3">
        <f>F236/F207</f>
        <v>0.1285297868464201</v>
      </c>
      <c r="H236" s="4">
        <f>H234-H207</f>
        <v>210</v>
      </c>
      <c r="I236" s="3">
        <f>H236/H207</f>
        <v>0.018070734016005507</v>
      </c>
      <c r="J236" s="4">
        <f>J234-J207</f>
        <v>279</v>
      </c>
      <c r="K236" s="3">
        <f>J236/J207</f>
        <v>0.02634809708187742</v>
      </c>
      <c r="L236" s="4">
        <f>L234-L207</f>
        <v>-260</v>
      </c>
      <c r="M236" s="3">
        <f>L236/L207</f>
        <v>-0.024539877300613498</v>
      </c>
      <c r="N236" s="4">
        <f>N234-N207</f>
        <v>-265</v>
      </c>
      <c r="O236" s="3">
        <f>N236/N207</f>
        <v>-0.02579326455129453</v>
      </c>
      <c r="P236" s="4">
        <f>P234-P207</f>
        <v>3</v>
      </c>
      <c r="Q236" s="3">
        <f>P236/P207</f>
        <v>0.0002957121734844751</v>
      </c>
      <c r="R236" s="4">
        <f>R234-R207</f>
        <v>1153</v>
      </c>
      <c r="S236" s="3">
        <f>R236/R207</f>
        <v>0.11914849643484551</v>
      </c>
      <c r="T236" s="4">
        <f>T234-T207</f>
        <v>2029</v>
      </c>
      <c r="U236" s="3">
        <f>T236/T207</f>
        <v>0.22898092766053493</v>
      </c>
      <c r="V236" s="4">
        <f>V234-V207</f>
        <v>138</v>
      </c>
      <c r="W236" s="3">
        <f>V236/V207</f>
        <v>0.012895991028875805</v>
      </c>
      <c r="X236" s="4">
        <f>X234-X207</f>
        <v>635</v>
      </c>
      <c r="Y236" s="3">
        <f>X236/X207</f>
        <v>0.05956848030018762</v>
      </c>
      <c r="Z236" s="4">
        <f>Z234-Z207</f>
        <v>420</v>
      </c>
      <c r="AA236" s="3">
        <f>Z236/Z207</f>
        <v>0.03995053742984876</v>
      </c>
      <c r="AB236" s="2"/>
    </row>
    <row r="238" ht="13.5" thickBot="1"/>
    <row r="239" spans="1:29" ht="34.5" customHeight="1" thickBot="1" thickTop="1">
      <c r="A239" s="99" t="s">
        <v>41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</row>
    <row r="240" spans="4:14" ht="19.5" customHeight="1" thickBot="1" thickTop="1">
      <c r="D240" s="45"/>
      <c r="F240" s="45"/>
      <c r="H240" s="45"/>
      <c r="J240" s="45"/>
      <c r="L240" s="45"/>
      <c r="N240" s="45"/>
    </row>
    <row r="241" spans="1:30" ht="27" customHeight="1" thickBot="1">
      <c r="A241" s="101" t="s">
        <v>34</v>
      </c>
      <c r="B241" s="102" t="s">
        <v>33</v>
      </c>
      <c r="C241" s="102"/>
      <c r="D241" s="105" t="s">
        <v>40</v>
      </c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7"/>
      <c r="U241" s="107"/>
      <c r="V241" s="107"/>
      <c r="W241" s="107"/>
      <c r="X241" s="107"/>
      <c r="Y241" s="107"/>
      <c r="Z241" s="107"/>
      <c r="AA241" s="108"/>
      <c r="AB241" s="109" t="s">
        <v>31</v>
      </c>
      <c r="AC241" s="112" t="s">
        <v>30</v>
      </c>
      <c r="AD241" s="113"/>
    </row>
    <row r="242" spans="1:30" ht="27" customHeight="1" thickBot="1" thickTop="1">
      <c r="A242" s="101"/>
      <c r="B242" s="103"/>
      <c r="C242" s="104"/>
      <c r="D242" s="90" t="s">
        <v>29</v>
      </c>
      <c r="E242" s="91"/>
      <c r="F242" s="90" t="s">
        <v>28</v>
      </c>
      <c r="G242" s="91"/>
      <c r="H242" s="90" t="s">
        <v>27</v>
      </c>
      <c r="I242" s="91"/>
      <c r="J242" s="90" t="s">
        <v>26</v>
      </c>
      <c r="K242" s="91"/>
      <c r="L242" s="90" t="s">
        <v>25</v>
      </c>
      <c r="M242" s="91"/>
      <c r="N242" s="90" t="s">
        <v>24</v>
      </c>
      <c r="O242" s="91"/>
      <c r="P242" s="90" t="s">
        <v>23</v>
      </c>
      <c r="Q242" s="91"/>
      <c r="R242" s="90" t="s">
        <v>22</v>
      </c>
      <c r="S242" s="91"/>
      <c r="T242" s="90" t="s">
        <v>21</v>
      </c>
      <c r="U242" s="91"/>
      <c r="V242" s="90" t="s">
        <v>20</v>
      </c>
      <c r="W242" s="91"/>
      <c r="X242" s="90" t="s">
        <v>19</v>
      </c>
      <c r="Y242" s="91"/>
      <c r="Z242" s="116" t="s">
        <v>18</v>
      </c>
      <c r="AA242" s="117"/>
      <c r="AB242" s="110"/>
      <c r="AC242" s="114"/>
      <c r="AD242" s="115"/>
    </row>
    <row r="243" spans="1:30" ht="26.25" customHeight="1" thickBot="1" thickTop="1">
      <c r="A243" s="52"/>
      <c r="B243" s="51"/>
      <c r="C243" s="94" t="s">
        <v>17</v>
      </c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6"/>
      <c r="U243" s="96"/>
      <c r="V243" s="96"/>
      <c r="W243" s="96"/>
      <c r="X243" s="96"/>
      <c r="Y243" s="96"/>
      <c r="Z243" s="97"/>
      <c r="AA243" s="98"/>
      <c r="AB243" s="111"/>
      <c r="AC243" s="50" t="s">
        <v>16</v>
      </c>
      <c r="AD243" s="49" t="s">
        <v>2</v>
      </c>
    </row>
    <row r="244" spans="1:30" ht="18" customHeight="1" thickBot="1">
      <c r="A244" s="45"/>
      <c r="B244" s="45"/>
      <c r="C244" s="45"/>
      <c r="D244" s="45"/>
      <c r="E244" s="45"/>
      <c r="F244" s="46"/>
      <c r="G244" s="46"/>
      <c r="H244" s="48"/>
      <c r="I244" s="47"/>
      <c r="J244" s="46"/>
      <c r="K244" s="46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85"/>
      <c r="AA244" s="86"/>
      <c r="AB244" s="87"/>
      <c r="AC244" s="88"/>
      <c r="AD244" s="89"/>
    </row>
    <row r="245" spans="1:30" ht="27" customHeight="1" thickBot="1" thickTop="1">
      <c r="A245" s="78" t="s">
        <v>15</v>
      </c>
      <c r="B245" s="79" t="s">
        <v>14</v>
      </c>
      <c r="C245" s="44"/>
      <c r="D245" s="43">
        <v>373214</v>
      </c>
      <c r="E245" s="42" t="s">
        <v>2</v>
      </c>
      <c r="F245" s="43">
        <v>371915</v>
      </c>
      <c r="G245" s="42" t="s">
        <v>2</v>
      </c>
      <c r="H245" s="43">
        <v>365255</v>
      </c>
      <c r="I245" s="42" t="s">
        <v>2</v>
      </c>
      <c r="J245" s="43">
        <v>360807</v>
      </c>
      <c r="K245" s="42" t="s">
        <v>2</v>
      </c>
      <c r="L245" s="55">
        <v>355290</v>
      </c>
      <c r="M245" s="42" t="s">
        <v>2</v>
      </c>
      <c r="N245" s="43">
        <v>354626</v>
      </c>
      <c r="O245" s="42" t="s">
        <v>2</v>
      </c>
      <c r="P245" s="43">
        <v>356193</v>
      </c>
      <c r="Q245" s="42" t="s">
        <v>2</v>
      </c>
      <c r="R245" s="43">
        <v>356115</v>
      </c>
      <c r="S245" s="42" t="s">
        <v>2</v>
      </c>
      <c r="T245" s="43">
        <v>352398</v>
      </c>
      <c r="U245" s="42" t="s">
        <v>2</v>
      </c>
      <c r="V245" s="43">
        <v>350914</v>
      </c>
      <c r="W245" s="42" t="s">
        <v>2</v>
      </c>
      <c r="X245" s="43">
        <v>349226</v>
      </c>
      <c r="Y245" s="42" t="s">
        <v>2</v>
      </c>
      <c r="Z245" s="41">
        <v>349699</v>
      </c>
      <c r="AA245" s="24" t="s">
        <v>2</v>
      </c>
      <c r="AB245" s="92"/>
      <c r="AC245" s="118"/>
      <c r="AD245" s="40"/>
    </row>
    <row r="246" spans="1:29" ht="27" customHeight="1" thickBot="1" thickTop="1">
      <c r="A246" s="78"/>
      <c r="B246" s="80"/>
      <c r="C246" s="33" t="s">
        <v>1</v>
      </c>
      <c r="D246" s="11">
        <f>D245-Z218</f>
        <v>1007</v>
      </c>
      <c r="E246" s="10">
        <f>D246/Z218</f>
        <v>0.002705483776500711</v>
      </c>
      <c r="F246" s="11">
        <f>F245-D245</f>
        <v>-1299</v>
      </c>
      <c r="G246" s="10">
        <f>F246/D245</f>
        <v>-0.003480576827235849</v>
      </c>
      <c r="H246" s="11">
        <f>H245-F245</f>
        <v>-6660</v>
      </c>
      <c r="I246" s="10">
        <f>H246/F245</f>
        <v>-0.017907317532231827</v>
      </c>
      <c r="J246" s="11">
        <f>J245-H245</f>
        <v>-4448</v>
      </c>
      <c r="K246" s="10">
        <f>J246/H245</f>
        <v>-0.012177793596254672</v>
      </c>
      <c r="L246" s="11">
        <f>L245-J245</f>
        <v>-5517</v>
      </c>
      <c r="M246" s="10">
        <f>L246/J245</f>
        <v>-0.015290723295279748</v>
      </c>
      <c r="N246" s="9">
        <f>N245-L245</f>
        <v>-664</v>
      </c>
      <c r="O246" s="8">
        <f>N246/L245</f>
        <v>-0.001868895831574207</v>
      </c>
      <c r="P246" s="9">
        <f>P245-N245</f>
        <v>1567</v>
      </c>
      <c r="Q246" s="8">
        <f>P246/N245</f>
        <v>0.00441873974271486</v>
      </c>
      <c r="R246" s="9">
        <f>R245-P245</f>
        <v>-78</v>
      </c>
      <c r="S246" s="8">
        <f>R246/P245</f>
        <v>-0.0002189824056059496</v>
      </c>
      <c r="T246" s="9">
        <f>T245-R245</f>
        <v>-3717</v>
      </c>
      <c r="U246" s="8">
        <f>T246/R245</f>
        <v>-0.010437639526557432</v>
      </c>
      <c r="V246" s="9">
        <f>V245-T245</f>
        <v>-1484</v>
      </c>
      <c r="W246" s="8">
        <f>V246/T245</f>
        <v>-0.004211147622858245</v>
      </c>
      <c r="X246" s="9">
        <f>X245-V245</f>
        <v>-1688</v>
      </c>
      <c r="Y246" s="8">
        <f>X246/V245</f>
        <v>-0.004810295400012539</v>
      </c>
      <c r="Z246" s="7">
        <f>Z245-X245</f>
        <v>473</v>
      </c>
      <c r="AA246" s="6">
        <f>Z246/X245</f>
        <v>0.0013544237828798543</v>
      </c>
      <c r="AB246" s="25"/>
      <c r="AC246" s="54"/>
    </row>
    <row r="247" spans="1:29" ht="27" customHeight="1" thickBot="1" thickTop="1">
      <c r="A247" s="78"/>
      <c r="B247" s="81"/>
      <c r="C247" s="5" t="s">
        <v>0</v>
      </c>
      <c r="D247" s="4">
        <f>D245-D218</f>
        <v>-17524</v>
      </c>
      <c r="E247" s="3">
        <f>D247/D218</f>
        <v>-0.04484846623568734</v>
      </c>
      <c r="F247" s="4">
        <f>F245-F218</f>
        <v>-16691</v>
      </c>
      <c r="G247" s="3">
        <f>F247/F218</f>
        <v>-0.04295095803976264</v>
      </c>
      <c r="H247" s="4">
        <f>H245-H218</f>
        <v>-17624</v>
      </c>
      <c r="I247" s="3">
        <f>H247/H218</f>
        <v>-0.04603020797693266</v>
      </c>
      <c r="J247" s="4">
        <f>J245-J218</f>
        <v>-17119</v>
      </c>
      <c r="K247" s="3">
        <f>J247/J218</f>
        <v>-0.04529722749956341</v>
      </c>
      <c r="L247" s="4">
        <f>L245-L218</f>
        <v>-18088</v>
      </c>
      <c r="M247" s="3">
        <f>L247/L218</f>
        <v>-0.04844420399702178</v>
      </c>
      <c r="N247" s="4">
        <f>N245-N218</f>
        <v>-18922</v>
      </c>
      <c r="O247" s="3">
        <f>N247/N218</f>
        <v>-0.050654802060243934</v>
      </c>
      <c r="P247" s="4">
        <f>P245-P218</f>
        <v>-19885</v>
      </c>
      <c r="Q247" s="3">
        <f>P247/P218</f>
        <v>-0.05287466961640936</v>
      </c>
      <c r="R247" s="4">
        <f>R245-R218</f>
        <v>-21711</v>
      </c>
      <c r="S247" s="3">
        <f>R247/R218</f>
        <v>-0.057462959139921554</v>
      </c>
      <c r="T247" s="4">
        <f>T245-T218</f>
        <v>-22102</v>
      </c>
      <c r="U247" s="3">
        <f>T247/T218</f>
        <v>-0.0590173564753004</v>
      </c>
      <c r="V247" s="4">
        <f>V245-V218</f>
        <v>-22743</v>
      </c>
      <c r="W247" s="3">
        <f>V247/V218</f>
        <v>-0.06086598136793905</v>
      </c>
      <c r="X247" s="4">
        <f>X245-X218</f>
        <v>-23676</v>
      </c>
      <c r="Y247" s="3">
        <f>X247/X218</f>
        <v>-0.0634912121683445</v>
      </c>
      <c r="Z247" s="7">
        <f>Z245-Z218</f>
        <v>-22508</v>
      </c>
      <c r="AA247" s="6">
        <f>Z247/Z218</f>
        <v>-0.0604717267541986</v>
      </c>
      <c r="AB247" s="2"/>
      <c r="AC247" s="37"/>
    </row>
    <row r="248" spans="1:30" ht="27" customHeight="1" thickBot="1" thickTop="1">
      <c r="A248" s="78" t="s">
        <v>13</v>
      </c>
      <c r="B248" s="79" t="s">
        <v>12</v>
      </c>
      <c r="C248" s="36"/>
      <c r="D248" s="35">
        <v>10779</v>
      </c>
      <c r="E248" s="15" t="s">
        <v>2</v>
      </c>
      <c r="F248" s="35">
        <v>8887</v>
      </c>
      <c r="G248" s="15" t="s">
        <v>2</v>
      </c>
      <c r="H248" s="35">
        <v>8104</v>
      </c>
      <c r="I248" s="15" t="s">
        <v>2</v>
      </c>
      <c r="J248" s="35">
        <v>7450</v>
      </c>
      <c r="K248" s="15" t="s">
        <v>2</v>
      </c>
      <c r="L248" s="35">
        <v>7355</v>
      </c>
      <c r="M248" s="15" t="s">
        <v>2</v>
      </c>
      <c r="N248" s="35">
        <v>10572</v>
      </c>
      <c r="O248" s="15" t="s">
        <v>2</v>
      </c>
      <c r="P248" s="35">
        <v>12641</v>
      </c>
      <c r="Q248" s="15" t="s">
        <v>2</v>
      </c>
      <c r="R248" s="35">
        <v>11124</v>
      </c>
      <c r="S248" s="15" t="s">
        <v>2</v>
      </c>
      <c r="T248" s="35">
        <v>10937</v>
      </c>
      <c r="U248" s="15" t="s">
        <v>2</v>
      </c>
      <c r="V248" s="35">
        <v>10927</v>
      </c>
      <c r="W248" s="15" t="s">
        <v>2</v>
      </c>
      <c r="X248" s="35">
        <v>9766</v>
      </c>
      <c r="Y248" s="15" t="s">
        <v>2</v>
      </c>
      <c r="Z248" s="34">
        <v>9653</v>
      </c>
      <c r="AA248" s="24" t="s">
        <v>2</v>
      </c>
      <c r="AB248" s="23">
        <f>D248+F248+H248+J248+L248+N248+P248+R248+T248+V248+X248+Z248</f>
        <v>118195</v>
      </c>
      <c r="AC248" s="22"/>
      <c r="AD248" s="21"/>
    </row>
    <row r="249" spans="1:30" ht="27" customHeight="1" thickBot="1" thickTop="1">
      <c r="A249" s="78"/>
      <c r="B249" s="80"/>
      <c r="C249" s="33" t="s">
        <v>1</v>
      </c>
      <c r="D249" s="11">
        <f>D248-Z221</f>
        <v>1845</v>
      </c>
      <c r="E249" s="10">
        <f>D249/Z221</f>
        <v>0.20651443922095367</v>
      </c>
      <c r="F249" s="11">
        <f>F248-D248</f>
        <v>-1892</v>
      </c>
      <c r="G249" s="10">
        <f>F249/D248</f>
        <v>-0.1755264866870767</v>
      </c>
      <c r="H249" s="11">
        <f>H248-F248</f>
        <v>-783</v>
      </c>
      <c r="I249" s="10">
        <f>H249/F248</f>
        <v>-0.08810622257229661</v>
      </c>
      <c r="J249" s="11">
        <f>J248-H248</f>
        <v>-654</v>
      </c>
      <c r="K249" s="10">
        <f>J249/H248</f>
        <v>-0.08070088845014807</v>
      </c>
      <c r="L249" s="11">
        <f>L248-J248</f>
        <v>-95</v>
      </c>
      <c r="M249" s="10">
        <f>L249/J248</f>
        <v>-0.012751677852348993</v>
      </c>
      <c r="N249" s="9">
        <f>N248-L248</f>
        <v>3217</v>
      </c>
      <c r="O249" s="8">
        <f>N249/L248</f>
        <v>0.4373895309313392</v>
      </c>
      <c r="P249" s="9">
        <f>P248-N248</f>
        <v>2069</v>
      </c>
      <c r="Q249" s="8">
        <f>P249/N248</f>
        <v>0.19570563753310632</v>
      </c>
      <c r="R249" s="9">
        <f>R248-P248</f>
        <v>-1517</v>
      </c>
      <c r="S249" s="8">
        <f>R249/P248</f>
        <v>-0.12000632861324262</v>
      </c>
      <c r="T249" s="9">
        <f>T248-R248</f>
        <v>-187</v>
      </c>
      <c r="U249" s="8">
        <f>T249/R248</f>
        <v>-0.016810499820208557</v>
      </c>
      <c r="V249" s="9">
        <f>V248-T248</f>
        <v>-10</v>
      </c>
      <c r="W249" s="8">
        <f>V249/T248</f>
        <v>-0.0009143275121148395</v>
      </c>
      <c r="X249" s="9">
        <f>X248-V248</f>
        <v>-1161</v>
      </c>
      <c r="Y249" s="8">
        <f>X249/V248</f>
        <v>-0.10625057197766999</v>
      </c>
      <c r="Z249" s="7">
        <f>Z248-X248</f>
        <v>-113</v>
      </c>
      <c r="AA249" s="6">
        <f>Z249/X248</f>
        <v>-0.011570755682981774</v>
      </c>
      <c r="AB249" s="20">
        <f>AB248-D248-F248-H248-J248-L248-N248-P248-R248-T248-V248-X248</f>
        <v>9653</v>
      </c>
      <c r="AC249" s="30"/>
      <c r="AD249" s="18"/>
    </row>
    <row r="250" spans="1:30" ht="27" customHeight="1" thickBot="1" thickTop="1">
      <c r="A250" s="78"/>
      <c r="B250" s="81"/>
      <c r="C250" s="5" t="s">
        <v>0</v>
      </c>
      <c r="D250" s="4">
        <f>D248-D221</f>
        <v>805</v>
      </c>
      <c r="E250" s="3">
        <f>D250/D221</f>
        <v>0.08070984559855625</v>
      </c>
      <c r="F250" s="4">
        <f>F248-F221</f>
        <v>678</v>
      </c>
      <c r="G250" s="3">
        <f>F250/F221</f>
        <v>0.08259227676939944</v>
      </c>
      <c r="H250" s="4">
        <f>H248-H221</f>
        <v>351</v>
      </c>
      <c r="I250" s="3">
        <f>H250/H221</f>
        <v>0.04527279762672514</v>
      </c>
      <c r="J250" s="4">
        <f>J248-J221</f>
        <v>-287</v>
      </c>
      <c r="K250" s="3">
        <f>J250/J221</f>
        <v>-0.03709448106501228</v>
      </c>
      <c r="L250" s="4">
        <f>L248-L221</f>
        <v>764</v>
      </c>
      <c r="M250" s="3">
        <f>L250/L221</f>
        <v>0.11591564254286148</v>
      </c>
      <c r="N250" s="4">
        <f>N248-N221</f>
        <v>-914</v>
      </c>
      <c r="O250" s="3">
        <f>N250/N221</f>
        <v>-0.07957513494689186</v>
      </c>
      <c r="P250" s="4">
        <f>P248-P221</f>
        <v>685</v>
      </c>
      <c r="Q250" s="3">
        <f>P250/P221</f>
        <v>0.05729340916694547</v>
      </c>
      <c r="R250" s="4">
        <f>R248-R221</f>
        <v>-640</v>
      </c>
      <c r="S250" s="3">
        <f>R250/R221</f>
        <v>-0.05440326419585175</v>
      </c>
      <c r="T250" s="4">
        <f>T248-T221</f>
        <v>365</v>
      </c>
      <c r="U250" s="3">
        <f>T250/T221</f>
        <v>0.0345251608021188</v>
      </c>
      <c r="V250" s="4">
        <f>V248-V221</f>
        <v>161</v>
      </c>
      <c r="W250" s="3">
        <f>V250/V221</f>
        <v>0.01495448634590377</v>
      </c>
      <c r="X250" s="4">
        <f>X248-X221</f>
        <v>129</v>
      </c>
      <c r="Y250" s="3">
        <f>X250/X221</f>
        <v>0.013385908477742035</v>
      </c>
      <c r="Z250" s="7">
        <f>Z248-Z221</f>
        <v>719</v>
      </c>
      <c r="AA250" s="6">
        <f>Z250/Z221</f>
        <v>0.08047906872621446</v>
      </c>
      <c r="AB250" s="29"/>
      <c r="AC250" s="28"/>
      <c r="AD250" s="27"/>
    </row>
    <row r="251" spans="1:30" ht="27" customHeight="1" thickBot="1" thickTop="1">
      <c r="A251" s="78" t="s">
        <v>11</v>
      </c>
      <c r="B251" s="79" t="s">
        <v>10</v>
      </c>
      <c r="C251" s="26"/>
      <c r="D251" s="16">
        <v>6027</v>
      </c>
      <c r="E251" s="15" t="s">
        <v>2</v>
      </c>
      <c r="F251" s="16">
        <v>6408</v>
      </c>
      <c r="G251" s="15" t="s">
        <v>2</v>
      </c>
      <c r="H251" s="16">
        <v>11126</v>
      </c>
      <c r="I251" s="15" t="s">
        <v>2</v>
      </c>
      <c r="J251" s="16">
        <v>8651</v>
      </c>
      <c r="K251" s="15" t="s">
        <v>2</v>
      </c>
      <c r="L251" s="16">
        <v>9423</v>
      </c>
      <c r="M251" s="15" t="s">
        <v>2</v>
      </c>
      <c r="N251" s="16">
        <v>8165</v>
      </c>
      <c r="O251" s="15" t="s">
        <v>2</v>
      </c>
      <c r="P251" s="16">
        <v>8044</v>
      </c>
      <c r="Q251" s="15" t="s">
        <v>2</v>
      </c>
      <c r="R251" s="16">
        <v>7886</v>
      </c>
      <c r="S251" s="15" t="s">
        <v>2</v>
      </c>
      <c r="T251" s="16">
        <v>10893</v>
      </c>
      <c r="U251" s="15" t="s">
        <v>2</v>
      </c>
      <c r="V251" s="16">
        <v>8342</v>
      </c>
      <c r="W251" s="15" t="s">
        <v>2</v>
      </c>
      <c r="X251" s="16">
        <v>8047</v>
      </c>
      <c r="Y251" s="15" t="s">
        <v>2</v>
      </c>
      <c r="Z251" s="25">
        <v>5865</v>
      </c>
      <c r="AA251" s="24" t="s">
        <v>2</v>
      </c>
      <c r="AB251" s="23">
        <f>D251+F251+H251+J251+L251+N251+P251+R251+T251+V251+X251+Z251</f>
        <v>98877</v>
      </c>
      <c r="AC251" s="22"/>
      <c r="AD251" s="21"/>
    </row>
    <row r="252" spans="1:30" ht="27" customHeight="1" thickBot="1" thickTop="1">
      <c r="A252" s="78"/>
      <c r="B252" s="80"/>
      <c r="C252" s="12" t="s">
        <v>1</v>
      </c>
      <c r="D252" s="11">
        <f>D251-Z224</f>
        <v>218</v>
      </c>
      <c r="E252" s="10">
        <f>D252/Z224</f>
        <v>0.03752797383370632</v>
      </c>
      <c r="F252" s="11">
        <f>F251-D251</f>
        <v>381</v>
      </c>
      <c r="G252" s="10">
        <f>F252/D251</f>
        <v>0.06321553011448482</v>
      </c>
      <c r="H252" s="11">
        <f>H251-F251</f>
        <v>4718</v>
      </c>
      <c r="I252" s="10">
        <f>H252/F251</f>
        <v>0.7362671660424469</v>
      </c>
      <c r="J252" s="11">
        <f>J251-H251</f>
        <v>-2475</v>
      </c>
      <c r="K252" s="10">
        <f>J252/H251</f>
        <v>-0.22245191443465756</v>
      </c>
      <c r="L252" s="11">
        <f>L251-J251</f>
        <v>772</v>
      </c>
      <c r="M252" s="10">
        <f>L252/J251</f>
        <v>0.08923823835394752</v>
      </c>
      <c r="N252" s="9">
        <f>N251-L251</f>
        <v>-1258</v>
      </c>
      <c r="O252" s="8">
        <f>N252/L251</f>
        <v>-0.13350313063780112</v>
      </c>
      <c r="P252" s="9">
        <f>P251-N251</f>
        <v>-121</v>
      </c>
      <c r="Q252" s="8">
        <f>P252/N251</f>
        <v>-0.014819350887936313</v>
      </c>
      <c r="R252" s="9">
        <f>R251-P251</f>
        <v>-158</v>
      </c>
      <c r="S252" s="8">
        <f>R252/P251</f>
        <v>-0.01964196916956738</v>
      </c>
      <c r="T252" s="9">
        <f>T251-R251</f>
        <v>3007</v>
      </c>
      <c r="U252" s="8">
        <f>T252/R251</f>
        <v>0.3813086482373827</v>
      </c>
      <c r="V252" s="9">
        <f>V251-T251</f>
        <v>-2551</v>
      </c>
      <c r="W252" s="8">
        <f>V252/T251</f>
        <v>-0.2341870926282934</v>
      </c>
      <c r="X252" s="9">
        <f>X251-V251</f>
        <v>-295</v>
      </c>
      <c r="Y252" s="8">
        <f>X252/V251</f>
        <v>-0.03536322224886118</v>
      </c>
      <c r="Z252" s="7">
        <f>Z251-X251</f>
        <v>-2182</v>
      </c>
      <c r="AA252" s="6">
        <f>Z252/X251</f>
        <v>-0.2711569529017025</v>
      </c>
      <c r="AB252" s="20">
        <f>AB251-D251-F251-H251-J251-L251-N251-P251-R251-T251-V251-X251</f>
        <v>5865</v>
      </c>
      <c r="AC252" s="30"/>
      <c r="AD252" s="18"/>
    </row>
    <row r="253" spans="1:30" ht="27" customHeight="1" thickBot="1" thickTop="1">
      <c r="A253" s="78"/>
      <c r="B253" s="81"/>
      <c r="C253" s="5" t="s">
        <v>0</v>
      </c>
      <c r="D253" s="4">
        <f>D251-D224</f>
        <v>459</v>
      </c>
      <c r="E253" s="3">
        <f>D253/D224</f>
        <v>0.0824353448275862</v>
      </c>
      <c r="F253" s="4">
        <f>F251-F224</f>
        <v>-85</v>
      </c>
      <c r="G253" s="3">
        <f>F253/F224</f>
        <v>-0.013091021099645772</v>
      </c>
      <c r="H253" s="4">
        <f>H251-H224</f>
        <v>892</v>
      </c>
      <c r="I253" s="3">
        <f>H253/H224</f>
        <v>0.08716044557357827</v>
      </c>
      <c r="J253" s="4">
        <f>J251-J224</f>
        <v>-858</v>
      </c>
      <c r="K253" s="3">
        <f>J253/J224</f>
        <v>-0.09023030812914082</v>
      </c>
      <c r="L253" s="4">
        <f>L251-L224</f>
        <v>1198</v>
      </c>
      <c r="M253" s="3">
        <f>L253/L224</f>
        <v>0.14565349544072947</v>
      </c>
      <c r="N253" s="4">
        <f>N251-N224</f>
        <v>118</v>
      </c>
      <c r="O253" s="3">
        <f>N253/N224</f>
        <v>0.014663849881943582</v>
      </c>
      <c r="P253" s="4">
        <f>P251-P224</f>
        <v>1542</v>
      </c>
      <c r="Q253" s="3">
        <f>P253/P224</f>
        <v>0.23715779760073824</v>
      </c>
      <c r="R253" s="4">
        <f>R251-R224</f>
        <v>851</v>
      </c>
      <c r="S253" s="3">
        <f>R253/R224</f>
        <v>0.12096659559346126</v>
      </c>
      <c r="T253" s="4">
        <f>T251-T224</f>
        <v>548</v>
      </c>
      <c r="U253" s="3">
        <f>T253/T224</f>
        <v>0.052972450459159014</v>
      </c>
      <c r="V253" s="4">
        <f>V251-V224</f>
        <v>732</v>
      </c>
      <c r="W253" s="3">
        <f>V253/V224</f>
        <v>0.0961892247043364</v>
      </c>
      <c r="X253" s="4">
        <f>X251-X224</f>
        <v>1161</v>
      </c>
      <c r="Y253" s="3">
        <f>X253/X224</f>
        <v>0.16860296253267498</v>
      </c>
      <c r="Z253" s="7">
        <f>Z251-Z224</f>
        <v>56</v>
      </c>
      <c r="AA253" s="6">
        <f>Z253/Z224</f>
        <v>0.009640213461869513</v>
      </c>
      <c r="AB253" s="29"/>
      <c r="AC253" s="30"/>
      <c r="AD253" s="27"/>
    </row>
    <row r="254" spans="1:30" ht="27" customHeight="1" thickBot="1" thickTop="1">
      <c r="A254" s="78" t="s">
        <v>9</v>
      </c>
      <c r="B254" s="79" t="s">
        <v>8</v>
      </c>
      <c r="C254" s="26"/>
      <c r="D254" s="16">
        <v>2593</v>
      </c>
      <c r="E254" s="15" t="s">
        <v>2</v>
      </c>
      <c r="F254" s="16">
        <v>2344</v>
      </c>
      <c r="G254" s="15" t="s">
        <v>2</v>
      </c>
      <c r="H254" s="16">
        <v>4757</v>
      </c>
      <c r="I254" s="15" t="s">
        <v>2</v>
      </c>
      <c r="J254" s="16">
        <v>4945</v>
      </c>
      <c r="K254" s="15" t="s">
        <v>2</v>
      </c>
      <c r="L254" s="16">
        <v>4233</v>
      </c>
      <c r="M254" s="15" t="s">
        <v>2</v>
      </c>
      <c r="N254" s="16">
        <v>3774</v>
      </c>
      <c r="O254" s="15" t="s">
        <v>2</v>
      </c>
      <c r="P254" s="16">
        <v>4086</v>
      </c>
      <c r="Q254" s="15" t="s">
        <v>2</v>
      </c>
      <c r="R254" s="16">
        <v>3840</v>
      </c>
      <c r="S254" s="15" t="s">
        <v>2</v>
      </c>
      <c r="T254" s="16">
        <v>5035</v>
      </c>
      <c r="U254" s="15" t="s">
        <v>2</v>
      </c>
      <c r="V254" s="16">
        <v>5210</v>
      </c>
      <c r="W254" s="15" t="s">
        <v>2</v>
      </c>
      <c r="X254" s="16">
        <v>3402</v>
      </c>
      <c r="Y254" s="15" t="s">
        <v>2</v>
      </c>
      <c r="Z254" s="25">
        <v>3943</v>
      </c>
      <c r="AA254" s="24" t="s">
        <v>2</v>
      </c>
      <c r="AB254" s="23">
        <f>D254+F254+H254+J254+L254+N254+P254+R254+T254+V254+X254+Z254</f>
        <v>48162</v>
      </c>
      <c r="AC254" s="22"/>
      <c r="AD254" s="21"/>
    </row>
    <row r="255" spans="1:30" ht="27" customHeight="1" thickBot="1" thickTop="1">
      <c r="A255" s="78"/>
      <c r="B255" s="80"/>
      <c r="C255" s="12" t="s">
        <v>1</v>
      </c>
      <c r="D255" s="11">
        <f>D254-Z227</f>
        <v>34</v>
      </c>
      <c r="E255" s="10">
        <f>D255/Z227</f>
        <v>0.013286440015631106</v>
      </c>
      <c r="F255" s="11">
        <f>F254-D254</f>
        <v>-249</v>
      </c>
      <c r="G255" s="10">
        <f>F255/D254</f>
        <v>-0.09602776706517548</v>
      </c>
      <c r="H255" s="11">
        <f>H254-F254</f>
        <v>2413</v>
      </c>
      <c r="I255" s="10">
        <f>H255/F254</f>
        <v>1.0294368600682593</v>
      </c>
      <c r="J255" s="11">
        <f>J254-H254</f>
        <v>188</v>
      </c>
      <c r="K255" s="10">
        <f>J255/H254</f>
        <v>0.03952070632751734</v>
      </c>
      <c r="L255" s="11">
        <f>L254-J254</f>
        <v>-712</v>
      </c>
      <c r="M255" s="10">
        <f>L255/J254</f>
        <v>-0.14398382204246715</v>
      </c>
      <c r="N255" s="9">
        <f>N254-L254</f>
        <v>-459</v>
      </c>
      <c r="O255" s="8">
        <f>N255/L254</f>
        <v>-0.10843373493975904</v>
      </c>
      <c r="P255" s="9">
        <f>P254-N254</f>
        <v>312</v>
      </c>
      <c r="Q255" s="8">
        <f>P255/N254</f>
        <v>0.08267090620031796</v>
      </c>
      <c r="R255" s="9">
        <f>R254-P254</f>
        <v>-246</v>
      </c>
      <c r="S255" s="8">
        <f>R255/P254</f>
        <v>-0.06020558002936858</v>
      </c>
      <c r="T255" s="9">
        <f>T254-R254</f>
        <v>1195</v>
      </c>
      <c r="U255" s="8">
        <f>T255/R254</f>
        <v>0.3111979166666667</v>
      </c>
      <c r="V255" s="9">
        <f>V254-T254</f>
        <v>175</v>
      </c>
      <c r="W255" s="8">
        <f>V255/T254</f>
        <v>0.03475670307845084</v>
      </c>
      <c r="X255" s="9">
        <f>X254-V254</f>
        <v>-1808</v>
      </c>
      <c r="Y255" s="8">
        <f>X255/V254</f>
        <v>-0.3470249520153551</v>
      </c>
      <c r="Z255" s="7">
        <f>Z254-X254</f>
        <v>541</v>
      </c>
      <c r="AA255" s="6">
        <f>Z255/X254</f>
        <v>0.15902410346854792</v>
      </c>
      <c r="AB255" s="20">
        <f>AB254-D254-F254-H254-J254-L254-N254-P254-R254-T254-V254-X254</f>
        <v>3943</v>
      </c>
      <c r="AC255" s="30"/>
      <c r="AD255" s="18"/>
    </row>
    <row r="256" spans="1:30" ht="27" customHeight="1" thickBot="1" thickTop="1">
      <c r="A256" s="78"/>
      <c r="B256" s="81"/>
      <c r="C256" s="5" t="s">
        <v>0</v>
      </c>
      <c r="D256" s="4">
        <f>D254-D227</f>
        <v>-442</v>
      </c>
      <c r="E256" s="3">
        <f>D256/D227</f>
        <v>-0.1456342668863262</v>
      </c>
      <c r="F256" s="4">
        <f>F254-F227</f>
        <v>-599</v>
      </c>
      <c r="G256" s="3">
        <f>F256/F227</f>
        <v>-0.20353380903839619</v>
      </c>
      <c r="H256" s="4">
        <f>H254-H227</f>
        <v>-418</v>
      </c>
      <c r="I256" s="3">
        <f>H256/H227</f>
        <v>-0.08077294685990338</v>
      </c>
      <c r="J256" s="4">
        <f>J254-J227</f>
        <v>223</v>
      </c>
      <c r="K256" s="3">
        <f>J256/J227</f>
        <v>0.04722575180008471</v>
      </c>
      <c r="L256" s="4">
        <f>L254-L227</f>
        <v>-127</v>
      </c>
      <c r="M256" s="3">
        <f>L256/L227</f>
        <v>-0.02912844036697248</v>
      </c>
      <c r="N256" s="4">
        <f>N254-N227</f>
        <v>-1891</v>
      </c>
      <c r="O256" s="3">
        <f>N256/N227</f>
        <v>-0.3338040600176522</v>
      </c>
      <c r="P256" s="4">
        <f>P254-P227</f>
        <v>555</v>
      </c>
      <c r="Q256" s="3">
        <f>P256/P227</f>
        <v>0.15717926932880205</v>
      </c>
      <c r="R256" s="4">
        <f>R254-R227</f>
        <v>-363</v>
      </c>
      <c r="S256" s="3">
        <f>R256/R227</f>
        <v>-0.08636688079942897</v>
      </c>
      <c r="T256" s="4">
        <f>T254-T227</f>
        <v>1127</v>
      </c>
      <c r="U256" s="3">
        <f>T256/T227</f>
        <v>0.2883828045035824</v>
      </c>
      <c r="V256" s="4">
        <f>V254-V227</f>
        <v>1894</v>
      </c>
      <c r="W256" s="3">
        <f>V256/V227</f>
        <v>0.5711700844390832</v>
      </c>
      <c r="X256" s="4">
        <f>X254-X227</f>
        <v>-99</v>
      </c>
      <c r="Y256" s="3">
        <f>X256/X227</f>
        <v>-0.028277634961439587</v>
      </c>
      <c r="Z256" s="7">
        <f>Z254-Z227</f>
        <v>1384</v>
      </c>
      <c r="AA256" s="6">
        <f>Z256/Z227</f>
        <v>0.5408362641656898</v>
      </c>
      <c r="AB256" s="29"/>
      <c r="AC256" s="28"/>
      <c r="AD256" s="27"/>
    </row>
    <row r="257" spans="1:30" ht="27" customHeight="1" thickBot="1" thickTop="1">
      <c r="A257" s="78" t="s">
        <v>7</v>
      </c>
      <c r="B257" s="79" t="s">
        <v>6</v>
      </c>
      <c r="C257" s="26"/>
      <c r="D257" s="16">
        <v>7889</v>
      </c>
      <c r="E257" s="15" t="s">
        <v>2</v>
      </c>
      <c r="F257" s="16">
        <v>5719</v>
      </c>
      <c r="G257" s="15" t="s">
        <v>2</v>
      </c>
      <c r="H257" s="16">
        <v>5298</v>
      </c>
      <c r="I257" s="15" t="s">
        <v>2</v>
      </c>
      <c r="J257" s="16">
        <v>5072</v>
      </c>
      <c r="K257" s="15" t="s">
        <v>2</v>
      </c>
      <c r="L257" s="16">
        <v>5390</v>
      </c>
      <c r="M257" s="15" t="s">
        <v>2</v>
      </c>
      <c r="N257" s="16">
        <v>5568</v>
      </c>
      <c r="O257" s="15" t="s">
        <v>2</v>
      </c>
      <c r="P257" s="16">
        <v>7164</v>
      </c>
      <c r="Q257" s="15" t="s">
        <v>2</v>
      </c>
      <c r="R257" s="16">
        <v>7580</v>
      </c>
      <c r="S257" s="15" t="s">
        <v>2</v>
      </c>
      <c r="T257" s="16">
        <v>6402</v>
      </c>
      <c r="U257" s="15" t="s">
        <v>2</v>
      </c>
      <c r="V257" s="16">
        <v>6645</v>
      </c>
      <c r="W257" s="15" t="s">
        <v>2</v>
      </c>
      <c r="X257" s="16">
        <v>6360</v>
      </c>
      <c r="Y257" s="15" t="s">
        <v>2</v>
      </c>
      <c r="Z257" s="25">
        <v>6824</v>
      </c>
      <c r="AA257" s="24" t="s">
        <v>2</v>
      </c>
      <c r="AB257" s="23">
        <f>D257+F257+H257+J257+L257+N257+P257+R257+T257+V257+X257+Z257</f>
        <v>75911</v>
      </c>
      <c r="AC257" s="22"/>
      <c r="AD257" s="21"/>
    </row>
    <row r="258" spans="1:30" ht="27" customHeight="1" thickBot="1" thickTop="1">
      <c r="A258" s="78"/>
      <c r="B258" s="80"/>
      <c r="C258" s="12" t="s">
        <v>1</v>
      </c>
      <c r="D258" s="11">
        <f>D257-Z230</f>
        <v>1729</v>
      </c>
      <c r="E258" s="10">
        <f>D258/Z230</f>
        <v>0.2806818181818182</v>
      </c>
      <c r="F258" s="11">
        <f>F257-D257</f>
        <v>-2170</v>
      </c>
      <c r="G258" s="10">
        <f>F258/D257</f>
        <v>-0.27506654835847383</v>
      </c>
      <c r="H258" s="11">
        <f>H257-F257</f>
        <v>-421</v>
      </c>
      <c r="I258" s="10">
        <f>H258/F257</f>
        <v>-0.07361426822871131</v>
      </c>
      <c r="J258" s="11">
        <f>J257-H257</f>
        <v>-226</v>
      </c>
      <c r="K258" s="10">
        <f>J258/H257</f>
        <v>-0.04265760664401661</v>
      </c>
      <c r="L258" s="11">
        <f>L257-J257</f>
        <v>318</v>
      </c>
      <c r="M258" s="10">
        <f>L258/J257</f>
        <v>0.06269716088328076</v>
      </c>
      <c r="N258" s="9">
        <f>N257-L257</f>
        <v>178</v>
      </c>
      <c r="O258" s="8">
        <f>N258/L257</f>
        <v>0.033024118738404454</v>
      </c>
      <c r="P258" s="9">
        <f>P257-N257</f>
        <v>1596</v>
      </c>
      <c r="Q258" s="8">
        <f>P258/N257</f>
        <v>0.28663793103448276</v>
      </c>
      <c r="R258" s="9">
        <f>R257-P257</f>
        <v>416</v>
      </c>
      <c r="S258" s="8">
        <f>R258/P257</f>
        <v>0.05806811836962591</v>
      </c>
      <c r="T258" s="9">
        <f>T257-R257</f>
        <v>-1178</v>
      </c>
      <c r="U258" s="8">
        <f>T258/R257</f>
        <v>-0.1554089709762533</v>
      </c>
      <c r="V258" s="9">
        <f>V257-T257</f>
        <v>243</v>
      </c>
      <c r="W258" s="8">
        <f>V258/T257</f>
        <v>0.03795688847235239</v>
      </c>
      <c r="X258" s="9">
        <f>X257-V257</f>
        <v>-285</v>
      </c>
      <c r="Y258" s="8">
        <f>X258/V257</f>
        <v>-0.04288939051918736</v>
      </c>
      <c r="Z258" s="7">
        <f>Z257-X257</f>
        <v>464</v>
      </c>
      <c r="AA258" s="6">
        <f>Z258/X257</f>
        <v>0.0729559748427673</v>
      </c>
      <c r="AB258" s="20">
        <f>AB257-D257-F257-H257-J257-L257-N257-P257-R257-T257-V257-X257</f>
        <v>6824</v>
      </c>
      <c r="AC258" s="19"/>
      <c r="AD258" s="18"/>
    </row>
    <row r="259" spans="1:28" ht="27" customHeight="1" thickBot="1" thickTop="1">
      <c r="A259" s="78"/>
      <c r="B259" s="81"/>
      <c r="C259" s="5" t="s">
        <v>0</v>
      </c>
      <c r="D259" s="4">
        <f>D257-D230</f>
        <v>640</v>
      </c>
      <c r="E259" s="3">
        <f>D259/D230</f>
        <v>0.08828803972961788</v>
      </c>
      <c r="F259" s="4">
        <f>F257-F230</f>
        <v>934</v>
      </c>
      <c r="G259" s="3">
        <f>F259/F230</f>
        <v>0.19519331243469173</v>
      </c>
      <c r="H259" s="4">
        <f>H257-H230</f>
        <v>868</v>
      </c>
      <c r="I259" s="3">
        <f>H259/H230</f>
        <v>0.19593679458239277</v>
      </c>
      <c r="J259" s="4">
        <f>J257-J230</f>
        <v>79</v>
      </c>
      <c r="K259" s="3">
        <f>J259/J230</f>
        <v>0.015822151011415982</v>
      </c>
      <c r="L259" s="4">
        <f>L257-L230</f>
        <v>1041</v>
      </c>
      <c r="M259" s="3">
        <f>L259/L230</f>
        <v>0.23936537134973557</v>
      </c>
      <c r="N259" s="4">
        <f>N257-N230</f>
        <v>299</v>
      </c>
      <c r="O259" s="3">
        <f>N259/N230</f>
        <v>0.05674701081799203</v>
      </c>
      <c r="P259" s="4">
        <f>P257-P230</f>
        <v>995</v>
      </c>
      <c r="Q259" s="3">
        <f>P259/P230</f>
        <v>0.16129032258064516</v>
      </c>
      <c r="R259" s="4">
        <f>R257-R230</f>
        <v>-281</v>
      </c>
      <c r="S259" s="3">
        <f>R259/R230</f>
        <v>-0.035746088283933344</v>
      </c>
      <c r="T259" s="4">
        <f>T257-T230</f>
        <v>1316</v>
      </c>
      <c r="U259" s="3">
        <f>T259/T230</f>
        <v>0.2587495084545812</v>
      </c>
      <c r="V259" s="4">
        <f>V257-V230</f>
        <v>470</v>
      </c>
      <c r="W259" s="3">
        <f>V259/V230</f>
        <v>0.07611336032388664</v>
      </c>
      <c r="X259" s="4">
        <f>X257-X230</f>
        <v>561</v>
      </c>
      <c r="Y259" s="3">
        <f>X259/X230</f>
        <v>0.09674081738230729</v>
      </c>
      <c r="Z259" s="7">
        <f>Z257-Z230</f>
        <v>664</v>
      </c>
      <c r="AA259" s="6">
        <f>Z259/Z230</f>
        <v>0.10779220779220779</v>
      </c>
      <c r="AB259" s="2"/>
    </row>
    <row r="260" spans="1:28" ht="27" customHeight="1" thickBot="1">
      <c r="A260" s="82" t="s">
        <v>5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4"/>
      <c r="AB260" s="2"/>
    </row>
    <row r="261" spans="1:28" ht="27" customHeight="1" thickBot="1">
      <c r="A261" s="78" t="s">
        <v>4</v>
      </c>
      <c r="B261" s="79" t="s">
        <v>3</v>
      </c>
      <c r="C261" s="17"/>
      <c r="D261" s="16">
        <v>11772</v>
      </c>
      <c r="E261" s="15" t="s">
        <v>2</v>
      </c>
      <c r="F261" s="16">
        <v>13056</v>
      </c>
      <c r="G261" s="15" t="s">
        <v>2</v>
      </c>
      <c r="H261" s="16">
        <v>13212</v>
      </c>
      <c r="I261" s="15" t="s">
        <v>2</v>
      </c>
      <c r="J261" s="16">
        <v>11922</v>
      </c>
      <c r="K261" s="15" t="s">
        <v>2</v>
      </c>
      <c r="L261" s="16">
        <v>11222</v>
      </c>
      <c r="M261" s="15" t="s">
        <v>2</v>
      </c>
      <c r="N261" s="16">
        <v>11282</v>
      </c>
      <c r="O261" s="15" t="s">
        <v>2</v>
      </c>
      <c r="P261" s="16">
        <v>11393</v>
      </c>
      <c r="Q261" s="15" t="s">
        <v>2</v>
      </c>
      <c r="R261" s="16">
        <v>11797</v>
      </c>
      <c r="S261" s="15" t="s">
        <v>2</v>
      </c>
      <c r="T261" s="16">
        <v>11507</v>
      </c>
      <c r="U261" s="15" t="s">
        <v>2</v>
      </c>
      <c r="V261" s="16">
        <v>11081</v>
      </c>
      <c r="W261" s="15" t="s">
        <v>2</v>
      </c>
      <c r="X261" s="16">
        <v>11678</v>
      </c>
      <c r="Y261" s="15" t="s">
        <v>2</v>
      </c>
      <c r="Z261" s="14">
        <v>11152</v>
      </c>
      <c r="AA261" s="13" t="s">
        <v>2</v>
      </c>
      <c r="AB261" s="2"/>
    </row>
    <row r="262" spans="1:28" ht="27" customHeight="1" thickBot="1" thickTop="1">
      <c r="A262" s="78"/>
      <c r="B262" s="80"/>
      <c r="C262" s="12" t="s">
        <v>1</v>
      </c>
      <c r="D262" s="11">
        <f>D261-Z234</f>
        <v>839</v>
      </c>
      <c r="E262" s="10">
        <f>D262/Z234</f>
        <v>0.07674014451660112</v>
      </c>
      <c r="F262" s="11">
        <f>F261-D261</f>
        <v>1284</v>
      </c>
      <c r="G262" s="10">
        <f>F262/D261</f>
        <v>0.109072375127421</v>
      </c>
      <c r="H262" s="11">
        <f>H261-F261</f>
        <v>156</v>
      </c>
      <c r="I262" s="10">
        <f>H262/F261</f>
        <v>0.011948529411764705</v>
      </c>
      <c r="J262" s="11">
        <f>J261-H261</f>
        <v>-1290</v>
      </c>
      <c r="K262" s="10">
        <f>J262/H261</f>
        <v>-0.09763851044504995</v>
      </c>
      <c r="L262" s="11">
        <f>L261-J261</f>
        <v>-700</v>
      </c>
      <c r="M262" s="10">
        <f>L262/J261</f>
        <v>-0.05871498070793491</v>
      </c>
      <c r="N262" s="9">
        <f>N261-L261</f>
        <v>60</v>
      </c>
      <c r="O262" s="8">
        <f>N262/L261</f>
        <v>0.005346640527535198</v>
      </c>
      <c r="P262" s="9">
        <f>P261-N261</f>
        <v>111</v>
      </c>
      <c r="Q262" s="8">
        <f>P262/N261</f>
        <v>0.009838681084914022</v>
      </c>
      <c r="R262" s="9">
        <f>R261-P261</f>
        <v>404</v>
      </c>
      <c r="S262" s="8">
        <f>R262/P261</f>
        <v>0.03546037040287896</v>
      </c>
      <c r="T262" s="9">
        <f>T261-R261</f>
        <v>-290</v>
      </c>
      <c r="U262" s="8">
        <f>T262/R261</f>
        <v>-0.024582520979910146</v>
      </c>
      <c r="V262" s="9">
        <f>V261-T261</f>
        <v>-426</v>
      </c>
      <c r="W262" s="8">
        <f>V262/T261</f>
        <v>-0.037020943773355346</v>
      </c>
      <c r="X262" s="9">
        <f>X261-V261</f>
        <v>597</v>
      </c>
      <c r="Y262" s="8">
        <f>X262/V261</f>
        <v>0.05387600397076076</v>
      </c>
      <c r="Z262" s="7">
        <f>Z261-X261</f>
        <v>-526</v>
      </c>
      <c r="AA262" s="6">
        <f>Z262/X261</f>
        <v>-0.04504195923959582</v>
      </c>
      <c r="AB262" s="2"/>
    </row>
    <row r="263" spans="1:28" ht="27" customHeight="1" thickBot="1">
      <c r="A263" s="78"/>
      <c r="B263" s="81"/>
      <c r="C263" s="5" t="s">
        <v>0</v>
      </c>
      <c r="D263" s="4">
        <f>D261-D234</f>
        <v>0</v>
      </c>
      <c r="E263" s="3">
        <f>D263/D234</f>
        <v>0</v>
      </c>
      <c r="F263" s="4">
        <f>F261-F234</f>
        <v>667</v>
      </c>
      <c r="G263" s="3">
        <f>F263/F234</f>
        <v>0.05383808216966664</v>
      </c>
      <c r="H263" s="4">
        <f>H261-H234</f>
        <v>1381</v>
      </c>
      <c r="I263" s="3">
        <f>H263/H234</f>
        <v>0.11672724199137859</v>
      </c>
      <c r="J263" s="4">
        <f>J261-J234</f>
        <v>1054</v>
      </c>
      <c r="K263" s="3">
        <f>J263/J234</f>
        <v>0.09698196540301804</v>
      </c>
      <c r="L263" s="4">
        <f>L261-L234</f>
        <v>887</v>
      </c>
      <c r="M263" s="3">
        <f>L263/L234</f>
        <v>0.08582486695694243</v>
      </c>
      <c r="N263" s="4">
        <f>N261-N234</f>
        <v>1273</v>
      </c>
      <c r="O263" s="3">
        <f>N263/N234</f>
        <v>0.12718553302028174</v>
      </c>
      <c r="P263" s="4">
        <f>P261-P234</f>
        <v>1245</v>
      </c>
      <c r="Q263" s="3">
        <f>P263/P234</f>
        <v>0.12268427276310603</v>
      </c>
      <c r="R263" s="4">
        <f>R261-R234</f>
        <v>967</v>
      </c>
      <c r="S263" s="3">
        <f>R263/R234</f>
        <v>0.08928901200369345</v>
      </c>
      <c r="T263" s="4">
        <f>T261-T234</f>
        <v>617</v>
      </c>
      <c r="U263" s="3">
        <f>T263/T234</f>
        <v>0.0566574839302112</v>
      </c>
      <c r="V263" s="4">
        <f>V261-V234</f>
        <v>242</v>
      </c>
      <c r="W263" s="3">
        <f>V263/V234</f>
        <v>0.02232678291355291</v>
      </c>
      <c r="X263" s="4">
        <f>X261-X234</f>
        <v>383</v>
      </c>
      <c r="Y263" s="3">
        <f>X263/X234</f>
        <v>0.03390880920761399</v>
      </c>
      <c r="Z263" s="4">
        <f>Z261-Z234</f>
        <v>219</v>
      </c>
      <c r="AA263" s="3">
        <f>Z263/Z234</f>
        <v>0.020031098509100887</v>
      </c>
      <c r="AB263" s="2"/>
    </row>
    <row r="265" ht="13.5" thickBot="1"/>
    <row r="266" spans="1:29" ht="26.25" customHeight="1" thickBot="1" thickTop="1">
      <c r="A266" s="99" t="s">
        <v>39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</row>
    <row r="267" spans="4:14" ht="24.75" customHeight="1" thickBot="1" thickTop="1">
      <c r="D267" s="45"/>
      <c r="F267" s="45"/>
      <c r="H267" s="45"/>
      <c r="J267" s="45"/>
      <c r="L267" s="45"/>
      <c r="N267" s="45"/>
    </row>
    <row r="268" spans="1:30" ht="27.75" customHeight="1" thickBot="1">
      <c r="A268" s="101" t="s">
        <v>34</v>
      </c>
      <c r="B268" s="102" t="s">
        <v>33</v>
      </c>
      <c r="C268" s="102"/>
      <c r="D268" s="105" t="s">
        <v>38</v>
      </c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7"/>
      <c r="U268" s="107"/>
      <c r="V268" s="107"/>
      <c r="W268" s="107"/>
      <c r="X268" s="107"/>
      <c r="Y268" s="107"/>
      <c r="Z268" s="107"/>
      <c r="AA268" s="108"/>
      <c r="AB268" s="109" t="s">
        <v>31</v>
      </c>
      <c r="AC268" s="112" t="s">
        <v>30</v>
      </c>
      <c r="AD268" s="113"/>
    </row>
    <row r="269" spans="1:30" ht="26.25" customHeight="1" thickBot="1" thickTop="1">
      <c r="A269" s="101"/>
      <c r="B269" s="103"/>
      <c r="C269" s="104"/>
      <c r="D269" s="90" t="s">
        <v>29</v>
      </c>
      <c r="E269" s="91"/>
      <c r="F269" s="90" t="s">
        <v>28</v>
      </c>
      <c r="G269" s="91"/>
      <c r="H269" s="90" t="s">
        <v>27</v>
      </c>
      <c r="I269" s="91"/>
      <c r="J269" s="90" t="s">
        <v>26</v>
      </c>
      <c r="K269" s="91"/>
      <c r="L269" s="90" t="s">
        <v>25</v>
      </c>
      <c r="M269" s="91"/>
      <c r="N269" s="90" t="s">
        <v>24</v>
      </c>
      <c r="O269" s="91"/>
      <c r="P269" s="90" t="s">
        <v>23</v>
      </c>
      <c r="Q269" s="91"/>
      <c r="R269" s="90" t="s">
        <v>22</v>
      </c>
      <c r="S269" s="91"/>
      <c r="T269" s="90" t="s">
        <v>21</v>
      </c>
      <c r="U269" s="91"/>
      <c r="V269" s="90" t="s">
        <v>20</v>
      </c>
      <c r="W269" s="91"/>
      <c r="X269" s="90" t="s">
        <v>19</v>
      </c>
      <c r="Y269" s="91"/>
      <c r="Z269" s="116" t="s">
        <v>18</v>
      </c>
      <c r="AA269" s="117"/>
      <c r="AB269" s="110"/>
      <c r="AC269" s="114"/>
      <c r="AD269" s="115"/>
    </row>
    <row r="270" spans="1:30" ht="23.25" customHeight="1" thickBot="1" thickTop="1">
      <c r="A270" s="52"/>
      <c r="B270" s="51"/>
      <c r="C270" s="94" t="s">
        <v>17</v>
      </c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6"/>
      <c r="U270" s="96"/>
      <c r="V270" s="96"/>
      <c r="W270" s="96"/>
      <c r="X270" s="96"/>
      <c r="Y270" s="96"/>
      <c r="Z270" s="97"/>
      <c r="AA270" s="98"/>
      <c r="AB270" s="111"/>
      <c r="AC270" s="50" t="s">
        <v>16</v>
      </c>
      <c r="AD270" s="49" t="s">
        <v>2</v>
      </c>
    </row>
    <row r="271" spans="1:30" ht="13.5" thickBot="1">
      <c r="A271" s="45"/>
      <c r="B271" s="45"/>
      <c r="C271" s="45"/>
      <c r="D271" s="45"/>
      <c r="E271" s="45"/>
      <c r="F271" s="46"/>
      <c r="G271" s="46"/>
      <c r="H271" s="48"/>
      <c r="I271" s="47"/>
      <c r="J271" s="46"/>
      <c r="K271" s="46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85"/>
      <c r="AA271" s="86"/>
      <c r="AB271" s="87"/>
      <c r="AC271" s="88"/>
      <c r="AD271" s="89"/>
    </row>
    <row r="272" spans="1:30" ht="25.5" customHeight="1" thickBot="1" thickTop="1">
      <c r="A272" s="78" t="s">
        <v>15</v>
      </c>
      <c r="B272" s="79" t="s">
        <v>14</v>
      </c>
      <c r="C272" s="44"/>
      <c r="D272" s="43">
        <v>350217</v>
      </c>
      <c r="E272" s="42" t="s">
        <v>2</v>
      </c>
      <c r="F272" s="43">
        <v>348639</v>
      </c>
      <c r="G272" s="42" t="s">
        <v>2</v>
      </c>
      <c r="H272" s="43">
        <v>343207</v>
      </c>
      <c r="I272" s="42" t="s">
        <v>2</v>
      </c>
      <c r="J272" s="43">
        <v>337127</v>
      </c>
      <c r="K272" s="42" t="s">
        <v>2</v>
      </c>
      <c r="L272" s="43">
        <v>331519</v>
      </c>
      <c r="M272" s="42" t="s">
        <v>2</v>
      </c>
      <c r="N272" s="43">
        <v>330647</v>
      </c>
      <c r="O272" s="42" t="s">
        <v>2</v>
      </c>
      <c r="P272" s="43">
        <v>333610</v>
      </c>
      <c r="Q272" s="42" t="s">
        <v>2</v>
      </c>
      <c r="R272" s="43">
        <v>334315</v>
      </c>
      <c r="S272" s="42" t="s">
        <v>2</v>
      </c>
      <c r="T272" s="43">
        <v>330579</v>
      </c>
      <c r="U272" s="42" t="s">
        <v>2</v>
      </c>
      <c r="V272" s="43">
        <v>328895</v>
      </c>
      <c r="W272" s="42" t="s">
        <v>2</v>
      </c>
      <c r="X272" s="43">
        <v>328663</v>
      </c>
      <c r="Y272" s="42" t="s">
        <v>2</v>
      </c>
      <c r="Z272" s="41">
        <v>329907</v>
      </c>
      <c r="AA272" s="24" t="s">
        <v>2</v>
      </c>
      <c r="AB272" s="92"/>
      <c r="AC272" s="118"/>
      <c r="AD272" s="40"/>
    </row>
    <row r="273" spans="1:29" ht="25.5" customHeight="1" thickBot="1" thickTop="1">
      <c r="A273" s="78"/>
      <c r="B273" s="80"/>
      <c r="C273" s="33" t="s">
        <v>1</v>
      </c>
      <c r="D273" s="11">
        <f>D272-Z245</f>
        <v>518</v>
      </c>
      <c r="E273" s="10">
        <f>D273/Z245</f>
        <v>0.001481273895550173</v>
      </c>
      <c r="F273" s="11">
        <f>F272-D272</f>
        <v>-1578</v>
      </c>
      <c r="G273" s="10">
        <f>F273/D272</f>
        <v>-0.004505777846306718</v>
      </c>
      <c r="H273" s="11">
        <f>H272-F272</f>
        <v>-5432</v>
      </c>
      <c r="I273" s="10">
        <f>H273/F272</f>
        <v>-0.015580586222424916</v>
      </c>
      <c r="J273" s="11">
        <f>J272-H272</f>
        <v>-6080</v>
      </c>
      <c r="K273" s="10">
        <f>J273/H272</f>
        <v>-0.017715256390458237</v>
      </c>
      <c r="L273" s="11">
        <f>L272-J272</f>
        <v>-5608</v>
      </c>
      <c r="M273" s="10">
        <f>L273/J272</f>
        <v>-0.01663468069896508</v>
      </c>
      <c r="N273" s="9">
        <f>N272-L272</f>
        <v>-872</v>
      </c>
      <c r="O273" s="8">
        <f>N273/L272</f>
        <v>-0.002630316814420893</v>
      </c>
      <c r="P273" s="9">
        <f>P272-N272</f>
        <v>2963</v>
      </c>
      <c r="Q273" s="8">
        <f>P273/N272</f>
        <v>0.008961218459565639</v>
      </c>
      <c r="R273" s="9">
        <f>R272-P272</f>
        <v>705</v>
      </c>
      <c r="S273" s="8">
        <f>R273/P272</f>
        <v>0.0021132460058151735</v>
      </c>
      <c r="T273" s="9">
        <f>T272-R272</f>
        <v>-3736</v>
      </c>
      <c r="U273" s="8">
        <f>T273/R272</f>
        <v>-0.011175089361829413</v>
      </c>
      <c r="V273" s="9">
        <f>V272-T272</f>
        <v>-1684</v>
      </c>
      <c r="W273" s="8">
        <f>V273/T272</f>
        <v>-0.005094092486213583</v>
      </c>
      <c r="X273" s="9">
        <f>X272-V272</f>
        <v>-232</v>
      </c>
      <c r="Y273" s="8">
        <f>X273/V272</f>
        <v>-0.0007053922984539138</v>
      </c>
      <c r="Z273" s="7">
        <f>Z272-X272</f>
        <v>1244</v>
      </c>
      <c r="AA273" s="6">
        <f>Z273/X272</f>
        <v>0.00378503208453644</v>
      </c>
      <c r="AB273" s="25"/>
      <c r="AC273" s="54"/>
    </row>
    <row r="274" spans="1:29" ht="25.5" customHeight="1" thickBot="1" thickTop="1">
      <c r="A274" s="78"/>
      <c r="B274" s="81"/>
      <c r="C274" s="5" t="s">
        <v>0</v>
      </c>
      <c r="D274" s="4">
        <f>D272-D245</f>
        <v>-22997</v>
      </c>
      <c r="E274" s="3">
        <f>D274/D245</f>
        <v>-0.06161880315315074</v>
      </c>
      <c r="F274" s="4">
        <f>F272-F245</f>
        <v>-23276</v>
      </c>
      <c r="G274" s="3">
        <f>F274/F245</f>
        <v>-0.06258419262465886</v>
      </c>
      <c r="H274" s="4">
        <f>H272-H245</f>
        <v>-22048</v>
      </c>
      <c r="I274" s="3">
        <f>H274/H245</f>
        <v>-0.06036330782603934</v>
      </c>
      <c r="J274" s="4">
        <f>J272-J245</f>
        <v>-23680</v>
      </c>
      <c r="K274" s="3">
        <f>J274/J245</f>
        <v>-0.06563065572452863</v>
      </c>
      <c r="L274" s="4">
        <f>L272-L245</f>
        <v>-23771</v>
      </c>
      <c r="M274" s="3">
        <f>L274/L245</f>
        <v>-0.06690590784992541</v>
      </c>
      <c r="N274" s="4">
        <f>N272-N245</f>
        <v>-23979</v>
      </c>
      <c r="O274" s="3">
        <f>N274/N245</f>
        <v>-0.06761771556513059</v>
      </c>
      <c r="P274" s="4">
        <f>P272-P245</f>
        <v>-22583</v>
      </c>
      <c r="Q274" s="3">
        <f>P274/P245</f>
        <v>-0.06340102135639948</v>
      </c>
      <c r="R274" s="4">
        <f>R272-R245</f>
        <v>-21800</v>
      </c>
      <c r="S274" s="3">
        <f>R274/R245</f>
        <v>-0.061216180166519245</v>
      </c>
      <c r="T274" s="4">
        <f>T272-T245</f>
        <v>-21819</v>
      </c>
      <c r="U274" s="3">
        <f>T274/T245</f>
        <v>-0.06191578839834505</v>
      </c>
      <c r="V274" s="4">
        <f>V272-V245</f>
        <v>-22019</v>
      </c>
      <c r="W274" s="3">
        <f>V274/V245</f>
        <v>-0.06274756778013986</v>
      </c>
      <c r="X274" s="4">
        <f>X272-X245</f>
        <v>-20563</v>
      </c>
      <c r="Y274" s="3">
        <f>X274/X245</f>
        <v>-0.058881641114922716</v>
      </c>
      <c r="Z274" s="7">
        <f>Z272-Z245</f>
        <v>-19792</v>
      </c>
      <c r="AA274" s="6">
        <f>Z274/Z245</f>
        <v>-0.05659724505932245</v>
      </c>
      <c r="AB274" s="2"/>
      <c r="AC274" s="37"/>
    </row>
    <row r="275" spans="1:30" ht="25.5" customHeight="1" thickBot="1" thickTop="1">
      <c r="A275" s="78" t="s">
        <v>13</v>
      </c>
      <c r="B275" s="79" t="s">
        <v>12</v>
      </c>
      <c r="C275" s="36"/>
      <c r="D275" s="35">
        <v>11141</v>
      </c>
      <c r="E275" s="15" t="s">
        <v>2</v>
      </c>
      <c r="F275" s="35">
        <v>8671</v>
      </c>
      <c r="G275" s="15" t="s">
        <v>2</v>
      </c>
      <c r="H275" s="35">
        <v>7864</v>
      </c>
      <c r="I275" s="15" t="s">
        <v>2</v>
      </c>
      <c r="J275" s="35">
        <v>7793</v>
      </c>
      <c r="K275" s="15" t="s">
        <v>2</v>
      </c>
      <c r="L275" s="35">
        <v>7686</v>
      </c>
      <c r="M275" s="15" t="s">
        <v>2</v>
      </c>
      <c r="N275" s="35">
        <v>10854</v>
      </c>
      <c r="O275" s="15" t="s">
        <v>2</v>
      </c>
      <c r="P275" s="35">
        <v>13288</v>
      </c>
      <c r="Q275" s="15" t="s">
        <v>2</v>
      </c>
      <c r="R275" s="35">
        <v>11021</v>
      </c>
      <c r="S275" s="15" t="s">
        <v>2</v>
      </c>
      <c r="T275" s="35">
        <v>10944</v>
      </c>
      <c r="U275" s="15" t="s">
        <v>2</v>
      </c>
      <c r="V275" s="35">
        <v>11319</v>
      </c>
      <c r="W275" s="15" t="s">
        <v>2</v>
      </c>
      <c r="X275" s="35">
        <v>9959</v>
      </c>
      <c r="Y275" s="15" t="s">
        <v>2</v>
      </c>
      <c r="Z275" s="34">
        <v>10182</v>
      </c>
      <c r="AA275" s="24" t="s">
        <v>2</v>
      </c>
      <c r="AB275" s="23">
        <f>D275+F275+H275+J275+L275+N275+P275+R275+T275+V275+X275+Z275</f>
        <v>120722</v>
      </c>
      <c r="AC275" s="22"/>
      <c r="AD275" s="21"/>
    </row>
    <row r="276" spans="1:30" ht="25.5" customHeight="1" thickBot="1" thickTop="1">
      <c r="A276" s="78"/>
      <c r="B276" s="80"/>
      <c r="C276" s="33" t="s">
        <v>1</v>
      </c>
      <c r="D276" s="11">
        <f>D275-Z248</f>
        <v>1488</v>
      </c>
      <c r="E276" s="10">
        <f>D276/Z248</f>
        <v>0.154148969232363</v>
      </c>
      <c r="F276" s="11">
        <f>F275-D275</f>
        <v>-2470</v>
      </c>
      <c r="G276" s="10">
        <f>F276/D275</f>
        <v>-0.22170361726954493</v>
      </c>
      <c r="H276" s="11">
        <f>H275-F275</f>
        <v>-807</v>
      </c>
      <c r="I276" s="10">
        <f>H276/F275</f>
        <v>-0.09306885019028947</v>
      </c>
      <c r="J276" s="11">
        <f>J275-H275</f>
        <v>-71</v>
      </c>
      <c r="K276" s="10">
        <f>J276/H275</f>
        <v>-0.009028484231943032</v>
      </c>
      <c r="L276" s="11">
        <f>L275-J275</f>
        <v>-107</v>
      </c>
      <c r="M276" s="10">
        <f>L276/J275</f>
        <v>-0.013730270755806493</v>
      </c>
      <c r="N276" s="9">
        <f>N275-L275</f>
        <v>3168</v>
      </c>
      <c r="O276" s="8">
        <f>N276/L275</f>
        <v>0.41217798594847777</v>
      </c>
      <c r="P276" s="9">
        <f>P275-N275</f>
        <v>2434</v>
      </c>
      <c r="Q276" s="8">
        <f>P276/N275</f>
        <v>0.2242491247466372</v>
      </c>
      <c r="R276" s="9">
        <f>R275-P275</f>
        <v>-2267</v>
      </c>
      <c r="S276" s="8">
        <f>R276/P275</f>
        <v>-0.17060505719446117</v>
      </c>
      <c r="T276" s="9">
        <f>T275-R275</f>
        <v>-77</v>
      </c>
      <c r="U276" s="8">
        <f>T276/R275</f>
        <v>-0.0069866618274203795</v>
      </c>
      <c r="V276" s="9">
        <f>V275-T275</f>
        <v>375</v>
      </c>
      <c r="W276" s="8">
        <f>V276/T275</f>
        <v>0.034265350877192985</v>
      </c>
      <c r="X276" s="9">
        <f>X275-V275</f>
        <v>-1360</v>
      </c>
      <c r="Y276" s="8">
        <f>X276/V275</f>
        <v>-0.12015195688665077</v>
      </c>
      <c r="Z276" s="7">
        <f>Z275-X275</f>
        <v>223</v>
      </c>
      <c r="AA276" s="6">
        <f>Z276/X275</f>
        <v>0.022391806406265688</v>
      </c>
      <c r="AB276" s="20">
        <f>AB275-D275-F275-H275-J275-L275-N275-P275-R275-T275-V275</f>
        <v>20141</v>
      </c>
      <c r="AC276" s="30"/>
      <c r="AD276" s="18"/>
    </row>
    <row r="277" spans="1:30" ht="25.5" customHeight="1" thickBot="1" thickTop="1">
      <c r="A277" s="78"/>
      <c r="B277" s="81"/>
      <c r="C277" s="5" t="s">
        <v>0</v>
      </c>
      <c r="D277" s="4">
        <f>D275-D248</f>
        <v>362</v>
      </c>
      <c r="E277" s="3">
        <f>D277/D248</f>
        <v>0.033583820391502</v>
      </c>
      <c r="F277" s="4">
        <f>F275-F248</f>
        <v>-216</v>
      </c>
      <c r="G277" s="3">
        <f>F277/F248</f>
        <v>-0.0243051648475301</v>
      </c>
      <c r="H277" s="4">
        <f>H275-H248</f>
        <v>-240</v>
      </c>
      <c r="I277" s="3">
        <f>H277/H248</f>
        <v>-0.029615004935834157</v>
      </c>
      <c r="J277" s="4">
        <f>J275-J248</f>
        <v>343</v>
      </c>
      <c r="K277" s="3">
        <f>J277/J248</f>
        <v>0.04604026845637584</v>
      </c>
      <c r="L277" s="4">
        <f>L275-L248</f>
        <v>331</v>
      </c>
      <c r="M277" s="3">
        <f>L277/L248</f>
        <v>0.04500339904826649</v>
      </c>
      <c r="N277" s="4">
        <f>N275-N248</f>
        <v>282</v>
      </c>
      <c r="O277" s="3">
        <f>N277/N248</f>
        <v>0.026674233825198637</v>
      </c>
      <c r="P277" s="4">
        <f>P275-P248</f>
        <v>647</v>
      </c>
      <c r="Q277" s="3">
        <f>P277/P248</f>
        <v>0.05118265959971521</v>
      </c>
      <c r="R277" s="4">
        <f>R275-R248</f>
        <v>-103</v>
      </c>
      <c r="S277" s="3">
        <f>R277/R248</f>
        <v>-0.009259259259259259</v>
      </c>
      <c r="T277" s="4">
        <f>T275-T248</f>
        <v>7</v>
      </c>
      <c r="U277" s="3">
        <f>T277/T248</f>
        <v>0.0006400292584803877</v>
      </c>
      <c r="V277" s="4">
        <f>V275-V248</f>
        <v>392</v>
      </c>
      <c r="W277" s="3">
        <f>V277/V248</f>
        <v>0.03587443946188341</v>
      </c>
      <c r="X277" s="4">
        <f>X275-X248</f>
        <v>193</v>
      </c>
      <c r="Y277" s="3">
        <f>X277/X248</f>
        <v>0.019762441122260905</v>
      </c>
      <c r="Z277" s="7">
        <f>Z275-Z248</f>
        <v>529</v>
      </c>
      <c r="AA277" s="6">
        <f>Z277/Z248</f>
        <v>0.054801616077903244</v>
      </c>
      <c r="AB277" s="29"/>
      <c r="AC277" s="28"/>
      <c r="AD277" s="27"/>
    </row>
    <row r="278" spans="1:30" ht="25.5" customHeight="1" thickBot="1" thickTop="1">
      <c r="A278" s="78" t="s">
        <v>11</v>
      </c>
      <c r="B278" s="79" t="s">
        <v>10</v>
      </c>
      <c r="C278" s="26"/>
      <c r="D278" s="16">
        <v>6931</v>
      </c>
      <c r="E278" s="15" t="s">
        <v>2</v>
      </c>
      <c r="F278" s="16">
        <v>6765</v>
      </c>
      <c r="G278" s="15" t="s">
        <v>2</v>
      </c>
      <c r="H278" s="16">
        <v>9136</v>
      </c>
      <c r="I278" s="15" t="s">
        <v>2</v>
      </c>
      <c r="J278" s="16">
        <v>10277</v>
      </c>
      <c r="K278" s="15" t="s">
        <v>2</v>
      </c>
      <c r="L278" s="16">
        <v>10067</v>
      </c>
      <c r="M278" s="15" t="s">
        <v>2</v>
      </c>
      <c r="N278" s="16">
        <v>8415</v>
      </c>
      <c r="O278" s="15" t="s">
        <v>2</v>
      </c>
      <c r="P278" s="16">
        <v>7411</v>
      </c>
      <c r="Q278" s="15" t="s">
        <v>2</v>
      </c>
      <c r="R278" s="16">
        <v>6438</v>
      </c>
      <c r="S278" s="15" t="s">
        <v>2</v>
      </c>
      <c r="T278" s="16">
        <v>11070</v>
      </c>
      <c r="U278" s="15" t="s">
        <v>2</v>
      </c>
      <c r="V278" s="16">
        <v>8521</v>
      </c>
      <c r="W278" s="15" t="s">
        <v>2</v>
      </c>
      <c r="X278" s="16">
        <v>6605</v>
      </c>
      <c r="Y278" s="15" t="s">
        <v>2</v>
      </c>
      <c r="Z278" s="25">
        <v>5749</v>
      </c>
      <c r="AA278" s="24" t="s">
        <v>2</v>
      </c>
      <c r="AB278" s="23">
        <f>D278+F278+H278+J278+L278+N278+P278+R278+T278+V278+X278+Z278</f>
        <v>97385</v>
      </c>
      <c r="AC278" s="22"/>
      <c r="AD278" s="21"/>
    </row>
    <row r="279" spans="1:30" ht="25.5" customHeight="1" thickBot="1" thickTop="1">
      <c r="A279" s="78"/>
      <c r="B279" s="80"/>
      <c r="C279" s="12" t="s">
        <v>1</v>
      </c>
      <c r="D279" s="11">
        <f>D278-Z251</f>
        <v>1066</v>
      </c>
      <c r="E279" s="10">
        <f>D279/Z251</f>
        <v>0.18175618073316283</v>
      </c>
      <c r="F279" s="11">
        <f>F278-D278</f>
        <v>-166</v>
      </c>
      <c r="G279" s="10">
        <f>F279/D278</f>
        <v>-0.02395036791227817</v>
      </c>
      <c r="H279" s="11">
        <f>H278-F278</f>
        <v>2371</v>
      </c>
      <c r="I279" s="10">
        <f>H279/F278</f>
        <v>0.350480413895048</v>
      </c>
      <c r="J279" s="11">
        <f>J278-H278</f>
        <v>1141</v>
      </c>
      <c r="K279" s="10">
        <f>J279/H278</f>
        <v>0.12489054290718038</v>
      </c>
      <c r="L279" s="11">
        <f>L278-J278</f>
        <v>-210</v>
      </c>
      <c r="M279" s="10">
        <f>L279/J278</f>
        <v>-0.020433978787583924</v>
      </c>
      <c r="N279" s="9">
        <f>N278-L278</f>
        <v>-1652</v>
      </c>
      <c r="O279" s="8">
        <f>N279/L278</f>
        <v>-0.16410052647263335</v>
      </c>
      <c r="P279" s="9">
        <f>P278-N278</f>
        <v>-1004</v>
      </c>
      <c r="Q279" s="8">
        <f>P279/N278</f>
        <v>-0.11931075460487225</v>
      </c>
      <c r="R279" s="9">
        <f>R278-P278</f>
        <v>-973</v>
      </c>
      <c r="S279" s="8">
        <f>R279/P278</f>
        <v>-0.13129132370800162</v>
      </c>
      <c r="T279" s="9">
        <f>T278-R278</f>
        <v>4632</v>
      </c>
      <c r="U279" s="8">
        <f>T279/R278</f>
        <v>0.7194780987884436</v>
      </c>
      <c r="V279" s="9">
        <f>V278-T278</f>
        <v>-2549</v>
      </c>
      <c r="W279" s="8">
        <f>V279/T278</f>
        <v>-0.23026196928635953</v>
      </c>
      <c r="X279" s="9">
        <f>X278-V278</f>
        <v>-1916</v>
      </c>
      <c r="Y279" s="8">
        <f>X279/V278</f>
        <v>-0.22485623753080625</v>
      </c>
      <c r="Z279" s="7">
        <f>Z278-X278</f>
        <v>-856</v>
      </c>
      <c r="AA279" s="6">
        <f>Z279/X278</f>
        <v>-0.12959878879636638</v>
      </c>
      <c r="AB279" s="20">
        <f>AB278-D278-F278-H278-J278-L278-N278-P278-R278-T278-V278</f>
        <v>12354</v>
      </c>
      <c r="AC279" s="30"/>
      <c r="AD279" s="18"/>
    </row>
    <row r="280" spans="1:30" ht="25.5" customHeight="1" thickBot="1" thickTop="1">
      <c r="A280" s="78"/>
      <c r="B280" s="81"/>
      <c r="C280" s="5" t="s">
        <v>0</v>
      </c>
      <c r="D280" s="4">
        <f>D278-D251</f>
        <v>904</v>
      </c>
      <c r="E280" s="3">
        <f>D280/D251</f>
        <v>0.14999170399867265</v>
      </c>
      <c r="F280" s="4">
        <f>F278-F251</f>
        <v>357</v>
      </c>
      <c r="G280" s="3">
        <f>F280/F251</f>
        <v>0.05571161048689138</v>
      </c>
      <c r="H280" s="4">
        <f>H278-H251</f>
        <v>-1990</v>
      </c>
      <c r="I280" s="3">
        <f>H280/H251</f>
        <v>-0.17886032716160344</v>
      </c>
      <c r="J280" s="4">
        <f>J278-J251</f>
        <v>1626</v>
      </c>
      <c r="K280" s="3">
        <f>J280/J251</f>
        <v>0.18795514969367702</v>
      </c>
      <c r="L280" s="4">
        <f>L278-L251</f>
        <v>644</v>
      </c>
      <c r="M280" s="3">
        <f>L280/L251</f>
        <v>0.0683434150482861</v>
      </c>
      <c r="N280" s="4">
        <f>N278-N251</f>
        <v>250</v>
      </c>
      <c r="O280" s="3">
        <f>N280/N251</f>
        <v>0.03061849357011635</v>
      </c>
      <c r="P280" s="4">
        <f>P278-P251</f>
        <v>-633</v>
      </c>
      <c r="Q280" s="3">
        <f>P280/P251</f>
        <v>-0.0786921929388364</v>
      </c>
      <c r="R280" s="4">
        <f>R278-R251</f>
        <v>-1448</v>
      </c>
      <c r="S280" s="3">
        <f>R280/R251</f>
        <v>-0.18361653563276692</v>
      </c>
      <c r="T280" s="4">
        <f>T278-T251</f>
        <v>177</v>
      </c>
      <c r="U280" s="3">
        <f>T280/T251</f>
        <v>0.016248967226659323</v>
      </c>
      <c r="V280" s="4">
        <f>V278-V251</f>
        <v>179</v>
      </c>
      <c r="W280" s="3">
        <f>V280/V251</f>
        <v>0.021457684008631024</v>
      </c>
      <c r="X280" s="4">
        <f>X278-X251</f>
        <v>-1442</v>
      </c>
      <c r="Y280" s="3">
        <f>X280/X251</f>
        <v>-0.17919721635392072</v>
      </c>
      <c r="Z280" s="7">
        <f>Z278-Z251</f>
        <v>-116</v>
      </c>
      <c r="AA280" s="6">
        <f>Z280/Z251</f>
        <v>-0.019778346121057118</v>
      </c>
      <c r="AB280" s="29"/>
      <c r="AC280" s="30"/>
      <c r="AD280" s="27"/>
    </row>
    <row r="281" spans="1:30" ht="25.5" customHeight="1" thickBot="1" thickTop="1">
      <c r="A281" s="78" t="s">
        <v>9</v>
      </c>
      <c r="B281" s="79" t="s">
        <v>8</v>
      </c>
      <c r="C281" s="26"/>
      <c r="D281" s="16">
        <v>4860</v>
      </c>
      <c r="E281" s="15" t="s">
        <v>2</v>
      </c>
      <c r="F281" s="16">
        <v>4271</v>
      </c>
      <c r="G281" s="15" t="s">
        <v>2</v>
      </c>
      <c r="H281" s="16">
        <v>4588</v>
      </c>
      <c r="I281" s="15" t="s">
        <v>2</v>
      </c>
      <c r="J281" s="16">
        <v>4722</v>
      </c>
      <c r="K281" s="15" t="s">
        <v>2</v>
      </c>
      <c r="L281" s="16">
        <v>5291</v>
      </c>
      <c r="M281" s="15" t="s">
        <v>2</v>
      </c>
      <c r="N281" s="16">
        <v>3479</v>
      </c>
      <c r="O281" s="15" t="s">
        <v>2</v>
      </c>
      <c r="P281" s="16">
        <v>3200</v>
      </c>
      <c r="Q281" s="15" t="s">
        <v>2</v>
      </c>
      <c r="R281" s="16">
        <v>2755</v>
      </c>
      <c r="S281" s="15" t="s">
        <v>2</v>
      </c>
      <c r="T281" s="16">
        <v>5513</v>
      </c>
      <c r="U281" s="15" t="s">
        <v>2</v>
      </c>
      <c r="V281" s="16">
        <v>3750</v>
      </c>
      <c r="W281" s="15" t="s">
        <v>2</v>
      </c>
      <c r="X281" s="16">
        <v>2699</v>
      </c>
      <c r="Y281" s="15" t="s">
        <v>2</v>
      </c>
      <c r="Z281" s="25">
        <v>2427</v>
      </c>
      <c r="AA281" s="24" t="s">
        <v>2</v>
      </c>
      <c r="AB281" s="23">
        <f>D281+F281+H281+J281+L281+N281+P281+R281+T281+V281+X281+Z281</f>
        <v>47555</v>
      </c>
      <c r="AC281" s="22"/>
      <c r="AD281" s="21"/>
    </row>
    <row r="282" spans="1:30" ht="25.5" customHeight="1" thickBot="1" thickTop="1">
      <c r="A282" s="78"/>
      <c r="B282" s="80"/>
      <c r="C282" s="12" t="s">
        <v>1</v>
      </c>
      <c r="D282" s="11">
        <f>D281-Z254</f>
        <v>917</v>
      </c>
      <c r="E282" s="10">
        <f>D282/Z254</f>
        <v>0.23256403753487193</v>
      </c>
      <c r="F282" s="11">
        <f>F281-D281</f>
        <v>-589</v>
      </c>
      <c r="G282" s="10">
        <f>F282/D281</f>
        <v>-0.12119341563786008</v>
      </c>
      <c r="H282" s="11">
        <f>H281-F281</f>
        <v>317</v>
      </c>
      <c r="I282" s="10">
        <f>H282/F281</f>
        <v>0.07422149379536408</v>
      </c>
      <c r="J282" s="11">
        <f>J281-H281</f>
        <v>134</v>
      </c>
      <c r="K282" s="10">
        <f>J282/H281</f>
        <v>0.02920662598081953</v>
      </c>
      <c r="L282" s="11">
        <f>L281-J281</f>
        <v>569</v>
      </c>
      <c r="M282" s="10">
        <f>L282/J281</f>
        <v>0.12049978822532825</v>
      </c>
      <c r="N282" s="9">
        <f>N281-L281</f>
        <v>-1812</v>
      </c>
      <c r="O282" s="8">
        <f>N282/L281</f>
        <v>-0.34246834246834246</v>
      </c>
      <c r="P282" s="9">
        <f>P281-N281</f>
        <v>-279</v>
      </c>
      <c r="Q282" s="8">
        <f>P282/N281</f>
        <v>-0.08019545846507617</v>
      </c>
      <c r="R282" s="9">
        <f>R281-P281</f>
        <v>-445</v>
      </c>
      <c r="S282" s="8">
        <f>R282/P281</f>
        <v>-0.1390625</v>
      </c>
      <c r="T282" s="9">
        <f>T281-R281</f>
        <v>2758</v>
      </c>
      <c r="U282" s="8">
        <f>T282/R281</f>
        <v>1.0010889292196008</v>
      </c>
      <c r="V282" s="9">
        <f>V281-T281</f>
        <v>-1763</v>
      </c>
      <c r="W282" s="8">
        <f>V282/T281</f>
        <v>-0.3197895882459641</v>
      </c>
      <c r="X282" s="9">
        <f>X281-V281</f>
        <v>-1051</v>
      </c>
      <c r="Y282" s="8">
        <f>X282/V281</f>
        <v>-0.28026666666666666</v>
      </c>
      <c r="Z282" s="7">
        <f>Z281-X281</f>
        <v>-272</v>
      </c>
      <c r="AA282" s="6">
        <f>Z282/X281</f>
        <v>-0.10077806595035198</v>
      </c>
      <c r="AB282" s="20">
        <f>AB281-D281-F281-H281-J281-L281-N281-P281-R281-T281-V281</f>
        <v>5126</v>
      </c>
      <c r="AC282" s="30"/>
      <c r="AD282" s="18"/>
    </row>
    <row r="283" spans="1:30" ht="25.5" customHeight="1" thickBot="1" thickTop="1">
      <c r="A283" s="78"/>
      <c r="B283" s="81"/>
      <c r="C283" s="5" t="s">
        <v>0</v>
      </c>
      <c r="D283" s="4">
        <f>D281-D254</f>
        <v>2267</v>
      </c>
      <c r="E283" s="3">
        <f>D283/D254</f>
        <v>0.8742768993443888</v>
      </c>
      <c r="F283" s="4">
        <f>F281-F254</f>
        <v>1927</v>
      </c>
      <c r="G283" s="3">
        <f>F283/F254</f>
        <v>0.822098976109215</v>
      </c>
      <c r="H283" s="4">
        <f>H281-H254</f>
        <v>-169</v>
      </c>
      <c r="I283" s="3">
        <f>H283/H254</f>
        <v>-0.035526592390161864</v>
      </c>
      <c r="J283" s="4">
        <f>J281-J254</f>
        <v>-223</v>
      </c>
      <c r="K283" s="3">
        <f>J283/J254</f>
        <v>-0.04509605662285136</v>
      </c>
      <c r="L283" s="4">
        <f>L281-L254</f>
        <v>1058</v>
      </c>
      <c r="M283" s="3">
        <f>L283/L254</f>
        <v>0.24994094023151428</v>
      </c>
      <c r="N283" s="4">
        <f>N281-N254</f>
        <v>-295</v>
      </c>
      <c r="O283" s="3">
        <f>N283/N254</f>
        <v>-0.07816640169581346</v>
      </c>
      <c r="P283" s="4">
        <f>P281-P254</f>
        <v>-886</v>
      </c>
      <c r="Q283" s="3">
        <f>P283/P254</f>
        <v>-0.21683798335780716</v>
      </c>
      <c r="R283" s="4">
        <f>R281-R254</f>
        <v>-1085</v>
      </c>
      <c r="S283" s="3">
        <f>R283/R254</f>
        <v>-0.2825520833333333</v>
      </c>
      <c r="T283" s="4">
        <f>T281-T254</f>
        <v>478</v>
      </c>
      <c r="U283" s="3">
        <f>T283/T254</f>
        <v>0.09493545183714001</v>
      </c>
      <c r="V283" s="4">
        <f>V281-V254</f>
        <v>-1460</v>
      </c>
      <c r="W283" s="3">
        <f>V283/V254</f>
        <v>-0.2802303262955854</v>
      </c>
      <c r="X283" s="4">
        <f>X281-X254</f>
        <v>-703</v>
      </c>
      <c r="Y283" s="3">
        <f>X283/X254</f>
        <v>-0.20664315108759554</v>
      </c>
      <c r="Z283" s="7">
        <f>Z281-Z254</f>
        <v>-1516</v>
      </c>
      <c r="AA283" s="6">
        <f>Z283/Z254</f>
        <v>-0.3844788232310424</v>
      </c>
      <c r="AB283" s="29"/>
      <c r="AC283" s="28"/>
      <c r="AD283" s="27"/>
    </row>
    <row r="284" spans="1:30" ht="25.5" customHeight="1" thickBot="1" thickTop="1">
      <c r="A284" s="78" t="s">
        <v>7</v>
      </c>
      <c r="B284" s="79" t="s">
        <v>6</v>
      </c>
      <c r="C284" s="26"/>
      <c r="D284" s="16">
        <v>5194</v>
      </c>
      <c r="E284" s="15" t="s">
        <v>2</v>
      </c>
      <c r="F284" s="16">
        <v>5810</v>
      </c>
      <c r="G284" s="15" t="s">
        <v>2</v>
      </c>
      <c r="H284" s="16">
        <v>5255</v>
      </c>
      <c r="I284" s="15" t="s">
        <v>2</v>
      </c>
      <c r="J284" s="53">
        <v>7793</v>
      </c>
      <c r="K284" s="15" t="s">
        <v>2</v>
      </c>
      <c r="L284" s="53">
        <v>5608</v>
      </c>
      <c r="M284" s="15" t="s">
        <v>2</v>
      </c>
      <c r="N284" s="16">
        <v>5878</v>
      </c>
      <c r="O284" s="15" t="s">
        <v>2</v>
      </c>
      <c r="P284" s="53">
        <v>7793</v>
      </c>
      <c r="Q284" s="15" t="s">
        <v>2</v>
      </c>
      <c r="R284" s="53">
        <v>7820</v>
      </c>
      <c r="S284" s="15" t="s">
        <v>2</v>
      </c>
      <c r="T284" s="16">
        <v>6469</v>
      </c>
      <c r="U284" s="15" t="s">
        <v>2</v>
      </c>
      <c r="V284" s="16">
        <v>7158</v>
      </c>
      <c r="W284" s="15" t="s">
        <v>2</v>
      </c>
      <c r="X284" s="16">
        <v>6621</v>
      </c>
      <c r="Y284" s="15" t="s">
        <v>2</v>
      </c>
      <c r="Z284" s="25">
        <v>7468</v>
      </c>
      <c r="AA284" s="24" t="s">
        <v>2</v>
      </c>
      <c r="AB284" s="23">
        <f>D284+F284+H284+J284+L284+N284+P284+R284+T284+V284+X284+Z284</f>
        <v>78867</v>
      </c>
      <c r="AC284" s="22"/>
      <c r="AD284" s="21"/>
    </row>
    <row r="285" spans="1:30" ht="25.5" customHeight="1" thickBot="1" thickTop="1">
      <c r="A285" s="78"/>
      <c r="B285" s="80"/>
      <c r="C285" s="12" t="s">
        <v>1</v>
      </c>
      <c r="D285" s="11">
        <f>D284-Z257</f>
        <v>-1630</v>
      </c>
      <c r="E285" s="10">
        <f>D285/Z257</f>
        <v>-0.23886283704572098</v>
      </c>
      <c r="F285" s="11">
        <f>F284-D284</f>
        <v>616</v>
      </c>
      <c r="G285" s="10">
        <f>F285/D284</f>
        <v>0.11859838274932614</v>
      </c>
      <c r="H285" s="11">
        <f>H284-F284</f>
        <v>-555</v>
      </c>
      <c r="I285" s="10">
        <f>H285/F284</f>
        <v>-0.09552495697074011</v>
      </c>
      <c r="J285" s="11">
        <f>J284-H284</f>
        <v>2538</v>
      </c>
      <c r="K285" s="10">
        <f>J285/H284</f>
        <v>0.4829686013320647</v>
      </c>
      <c r="L285" s="11">
        <f>L284-J284</f>
        <v>-2185</v>
      </c>
      <c r="M285" s="10">
        <f>L285/J284</f>
        <v>-0.28037982805081485</v>
      </c>
      <c r="N285" s="9">
        <f>N284-L284</f>
        <v>270</v>
      </c>
      <c r="O285" s="8">
        <f>N285/L284</f>
        <v>0.04814550641940086</v>
      </c>
      <c r="P285" s="9">
        <f>P284-N284</f>
        <v>1915</v>
      </c>
      <c r="Q285" s="8">
        <f>P285/N284</f>
        <v>0.32579108540319834</v>
      </c>
      <c r="R285" s="9">
        <f>R284-P284</f>
        <v>27</v>
      </c>
      <c r="S285" s="8">
        <f>R285/P284</f>
        <v>0.003464647760810984</v>
      </c>
      <c r="T285" s="9">
        <f>T284-R284</f>
        <v>-1351</v>
      </c>
      <c r="U285" s="8">
        <f>T285/R284</f>
        <v>-0.1727621483375959</v>
      </c>
      <c r="V285" s="9">
        <f>V284-T284</f>
        <v>689</v>
      </c>
      <c r="W285" s="8">
        <f>V285/T284</f>
        <v>0.10650796104498376</v>
      </c>
      <c r="X285" s="9">
        <f>X284-V284</f>
        <v>-537</v>
      </c>
      <c r="Y285" s="8">
        <f>X285/V284</f>
        <v>-0.07502095557418273</v>
      </c>
      <c r="Z285" s="7">
        <f>Z284-X284</f>
        <v>847</v>
      </c>
      <c r="AA285" s="6">
        <f>Z285/X284</f>
        <v>0.12792629512158285</v>
      </c>
      <c r="AB285" s="20">
        <f>AB284-D284-F284-H284-J284-L284-N284-P284-R284-T284-V284</f>
        <v>14089</v>
      </c>
      <c r="AC285" s="19"/>
      <c r="AD285" s="18"/>
    </row>
    <row r="286" spans="1:28" ht="25.5" customHeight="1" thickBot="1" thickTop="1">
      <c r="A286" s="78"/>
      <c r="B286" s="81"/>
      <c r="C286" s="5" t="s">
        <v>0</v>
      </c>
      <c r="D286" s="4">
        <f>D284-D257</f>
        <v>-2695</v>
      </c>
      <c r="E286" s="3">
        <f>D286/D257</f>
        <v>-0.3416149068322981</v>
      </c>
      <c r="F286" s="4">
        <f>F284-F257</f>
        <v>91</v>
      </c>
      <c r="G286" s="3">
        <f>F286/F257</f>
        <v>0.01591187270501836</v>
      </c>
      <c r="H286" s="4">
        <f>H284-H257</f>
        <v>-43</v>
      </c>
      <c r="I286" s="3">
        <f>H286/H257</f>
        <v>-0.008116270290675727</v>
      </c>
      <c r="J286" s="4">
        <f>J284-J257</f>
        <v>2721</v>
      </c>
      <c r="K286" s="3">
        <f>J286/J257</f>
        <v>0.5364747634069401</v>
      </c>
      <c r="L286" s="4">
        <f>L284-L257</f>
        <v>218</v>
      </c>
      <c r="M286" s="3">
        <f>L286/L257</f>
        <v>0.04044526901669759</v>
      </c>
      <c r="N286" s="4">
        <f>N284-N257</f>
        <v>310</v>
      </c>
      <c r="O286" s="3">
        <f>N286/N257</f>
        <v>0.05567528735632184</v>
      </c>
      <c r="P286" s="4">
        <f>P284-P257</f>
        <v>629</v>
      </c>
      <c r="Q286" s="3">
        <f>P286/P257</f>
        <v>0.0878001116694584</v>
      </c>
      <c r="R286" s="4">
        <f>R284-R257</f>
        <v>240</v>
      </c>
      <c r="S286" s="3">
        <f>R286/R257</f>
        <v>0.0316622691292876</v>
      </c>
      <c r="T286" s="4">
        <f>T284-T257</f>
        <v>67</v>
      </c>
      <c r="U286" s="3">
        <f>T286/T257</f>
        <v>0.010465479537644486</v>
      </c>
      <c r="V286" s="4">
        <f>V284-V257</f>
        <v>513</v>
      </c>
      <c r="W286" s="3">
        <f>V286/V257</f>
        <v>0.07720090293453724</v>
      </c>
      <c r="X286" s="4">
        <f>X284-X257</f>
        <v>261</v>
      </c>
      <c r="Y286" s="3">
        <f>X286/X257</f>
        <v>0.0410377358490566</v>
      </c>
      <c r="Z286" s="7">
        <f>Z284-Z257</f>
        <v>644</v>
      </c>
      <c r="AA286" s="6">
        <f>Z286/Z257</f>
        <v>0.09437280187573271</v>
      </c>
      <c r="AB286" s="2"/>
    </row>
    <row r="287" spans="1:28" ht="25.5" customHeight="1" thickBot="1">
      <c r="A287" s="82" t="s">
        <v>5</v>
      </c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4"/>
      <c r="AB287" s="2"/>
    </row>
    <row r="288" spans="1:28" ht="25.5" customHeight="1" thickBot="1">
      <c r="A288" s="78" t="s">
        <v>4</v>
      </c>
      <c r="B288" s="79" t="s">
        <v>3</v>
      </c>
      <c r="C288" s="17"/>
      <c r="D288" s="16">
        <v>11943</v>
      </c>
      <c r="E288" s="15" t="s">
        <v>2</v>
      </c>
      <c r="F288" s="16">
        <v>12121</v>
      </c>
      <c r="G288" s="15" t="s">
        <v>2</v>
      </c>
      <c r="H288" s="16">
        <v>11596</v>
      </c>
      <c r="I288" s="15" t="s">
        <v>2</v>
      </c>
      <c r="J288" s="16">
        <v>10682</v>
      </c>
      <c r="K288" s="15" t="s">
        <v>2</v>
      </c>
      <c r="L288" s="16">
        <v>10033</v>
      </c>
      <c r="M288" s="15" t="s">
        <v>2</v>
      </c>
      <c r="N288" s="16">
        <v>9717</v>
      </c>
      <c r="O288" s="15" t="s">
        <v>2</v>
      </c>
      <c r="P288" s="16">
        <v>9997</v>
      </c>
      <c r="Q288" s="15" t="s">
        <v>2</v>
      </c>
      <c r="R288" s="16">
        <v>10475</v>
      </c>
      <c r="S288" s="15" t="s">
        <v>2</v>
      </c>
      <c r="T288" s="16">
        <v>10316</v>
      </c>
      <c r="U288" s="15" t="s">
        <v>2</v>
      </c>
      <c r="V288" s="16">
        <v>8987</v>
      </c>
      <c r="W288" s="15" t="s">
        <v>2</v>
      </c>
      <c r="X288" s="16">
        <v>9635</v>
      </c>
      <c r="Y288" s="15" t="s">
        <v>2</v>
      </c>
      <c r="Z288" s="14">
        <v>10342</v>
      </c>
      <c r="AA288" s="13" t="s">
        <v>2</v>
      </c>
      <c r="AB288" s="2"/>
    </row>
    <row r="289" spans="1:28" ht="25.5" customHeight="1" thickBot="1" thickTop="1">
      <c r="A289" s="78"/>
      <c r="B289" s="80"/>
      <c r="C289" s="12" t="s">
        <v>1</v>
      </c>
      <c r="D289" s="11">
        <f>D288-Z261</f>
        <v>791</v>
      </c>
      <c r="E289" s="10">
        <f>D289/Z261</f>
        <v>0.07092898134863701</v>
      </c>
      <c r="F289" s="11">
        <f>F288-D288</f>
        <v>178</v>
      </c>
      <c r="G289" s="10">
        <f>F289/D288</f>
        <v>0.014904127941053337</v>
      </c>
      <c r="H289" s="11">
        <f>H288-F288</f>
        <v>-525</v>
      </c>
      <c r="I289" s="10">
        <f>H289/F288</f>
        <v>-0.043313257982014686</v>
      </c>
      <c r="J289" s="11">
        <f>J288-H288</f>
        <v>-914</v>
      </c>
      <c r="K289" s="10">
        <f>J289/H288</f>
        <v>-0.07882028285615729</v>
      </c>
      <c r="L289" s="11">
        <f>L288-J288</f>
        <v>-649</v>
      </c>
      <c r="M289" s="10">
        <f>L289/J288</f>
        <v>-0.06075641265680584</v>
      </c>
      <c r="N289" s="9">
        <f>N288-L288</f>
        <v>-316</v>
      </c>
      <c r="O289" s="8">
        <f>N289/L288</f>
        <v>-0.031496062992125984</v>
      </c>
      <c r="P289" s="9">
        <f>P288-N288</f>
        <v>280</v>
      </c>
      <c r="Q289" s="8">
        <f>P289/N288</f>
        <v>0.028815478028198005</v>
      </c>
      <c r="R289" s="9">
        <f>R288-P288</f>
        <v>478</v>
      </c>
      <c r="S289" s="8">
        <f>R289/P288</f>
        <v>0.047814344303290984</v>
      </c>
      <c r="T289" s="9">
        <f>T288-R288</f>
        <v>-159</v>
      </c>
      <c r="U289" s="8">
        <f>T289/R288</f>
        <v>-0.015178997613365155</v>
      </c>
      <c r="V289" s="9">
        <f>V288-T288</f>
        <v>-1329</v>
      </c>
      <c r="W289" s="8">
        <f>V289/T288</f>
        <v>-0.1288290034897247</v>
      </c>
      <c r="X289" s="9">
        <f>X288-V288</f>
        <v>648</v>
      </c>
      <c r="Y289" s="8">
        <f>X289/V288</f>
        <v>0.07210415043952376</v>
      </c>
      <c r="Z289" s="7">
        <f>Z288-X288</f>
        <v>707</v>
      </c>
      <c r="AA289" s="6">
        <f>Z289/X288</f>
        <v>0.07337830825116762</v>
      </c>
      <c r="AB289" s="2"/>
    </row>
    <row r="290" spans="1:28" ht="25.5" customHeight="1" thickBot="1">
      <c r="A290" s="78"/>
      <c r="B290" s="81"/>
      <c r="C290" s="5" t="s">
        <v>0</v>
      </c>
      <c r="D290" s="4">
        <f>D288-D261</f>
        <v>171</v>
      </c>
      <c r="E290" s="3">
        <f>D290/D261</f>
        <v>0.01452599388379205</v>
      </c>
      <c r="F290" s="4">
        <f>F288-F261</f>
        <v>-935</v>
      </c>
      <c r="G290" s="3">
        <f>F290/F261</f>
        <v>-0.07161458333333333</v>
      </c>
      <c r="H290" s="4">
        <f>H288-H261</f>
        <v>-1616</v>
      </c>
      <c r="I290" s="3">
        <f>H290/H261</f>
        <v>-0.12231304874356645</v>
      </c>
      <c r="J290" s="4">
        <f>J288-J261</f>
        <v>-1240</v>
      </c>
      <c r="K290" s="3">
        <f>J290/J261</f>
        <v>-0.10400939439691327</v>
      </c>
      <c r="L290" s="4">
        <f>L288-L261</f>
        <v>-1189</v>
      </c>
      <c r="M290" s="3">
        <f>L290/L261</f>
        <v>-0.10595259312065586</v>
      </c>
      <c r="N290" s="4">
        <f>N288-N261</f>
        <v>-1565</v>
      </c>
      <c r="O290" s="3">
        <f>N290/N261</f>
        <v>-0.13871653962063463</v>
      </c>
      <c r="P290" s="4">
        <f>P288-P261</f>
        <v>-1396</v>
      </c>
      <c r="Q290" s="3">
        <f>P290/P261</f>
        <v>-0.12253137891687879</v>
      </c>
      <c r="R290" s="4">
        <f>R288-R261</f>
        <v>-1322</v>
      </c>
      <c r="S290" s="3">
        <f>R290/R261</f>
        <v>-0.11206238874290074</v>
      </c>
      <c r="T290" s="4">
        <f>T288-T261</f>
        <v>-1191</v>
      </c>
      <c r="U290" s="3">
        <f>T290/T261</f>
        <v>-0.10350221604240897</v>
      </c>
      <c r="V290" s="4">
        <f>V288-V261</f>
        <v>-2094</v>
      </c>
      <c r="W290" s="3">
        <f>V290/V261</f>
        <v>-0.1889721144301056</v>
      </c>
      <c r="X290" s="4">
        <f>X288-X261</f>
        <v>-2043</v>
      </c>
      <c r="Y290" s="3">
        <f>X290/X261</f>
        <v>-0.17494433978420962</v>
      </c>
      <c r="Z290" s="4">
        <f>Z288-Z261</f>
        <v>-810</v>
      </c>
      <c r="AA290" s="3">
        <f>Z290/Z261</f>
        <v>-0.07263271162123386</v>
      </c>
      <c r="AB290" s="2"/>
    </row>
    <row r="292" ht="13.5" thickBot="1"/>
    <row r="293" spans="1:29" ht="27" customHeight="1" thickBot="1" thickTop="1">
      <c r="A293" s="99" t="s">
        <v>37</v>
      </c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</row>
    <row r="294" spans="4:14" ht="14.25" thickBot="1" thickTop="1">
      <c r="D294" s="45"/>
      <c r="F294" s="45"/>
      <c r="H294" s="45"/>
      <c r="J294" s="45"/>
      <c r="L294" s="45"/>
      <c r="N294" s="45"/>
    </row>
    <row r="295" spans="1:30" ht="26.25" customHeight="1" thickBot="1">
      <c r="A295" s="101" t="s">
        <v>34</v>
      </c>
      <c r="B295" s="102" t="s">
        <v>33</v>
      </c>
      <c r="C295" s="102"/>
      <c r="D295" s="105" t="s">
        <v>36</v>
      </c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7"/>
      <c r="U295" s="107"/>
      <c r="V295" s="107"/>
      <c r="W295" s="107"/>
      <c r="X295" s="107"/>
      <c r="Y295" s="107"/>
      <c r="Z295" s="107"/>
      <c r="AA295" s="108"/>
      <c r="AB295" s="109" t="s">
        <v>31</v>
      </c>
      <c r="AC295" s="112" t="s">
        <v>30</v>
      </c>
      <c r="AD295" s="113"/>
    </row>
    <row r="296" spans="1:30" ht="26.25" customHeight="1" thickBot="1" thickTop="1">
      <c r="A296" s="101"/>
      <c r="B296" s="103"/>
      <c r="C296" s="104"/>
      <c r="D296" s="90" t="s">
        <v>29</v>
      </c>
      <c r="E296" s="91"/>
      <c r="F296" s="90" t="s">
        <v>28</v>
      </c>
      <c r="G296" s="91"/>
      <c r="H296" s="90" t="s">
        <v>27</v>
      </c>
      <c r="I296" s="91"/>
      <c r="J296" s="90" t="s">
        <v>26</v>
      </c>
      <c r="K296" s="91"/>
      <c r="L296" s="90" t="s">
        <v>25</v>
      </c>
      <c r="M296" s="91"/>
      <c r="N296" s="90" t="s">
        <v>24</v>
      </c>
      <c r="O296" s="91"/>
      <c r="P296" s="90" t="s">
        <v>23</v>
      </c>
      <c r="Q296" s="91"/>
      <c r="R296" s="90" t="s">
        <v>22</v>
      </c>
      <c r="S296" s="91"/>
      <c r="T296" s="90" t="s">
        <v>21</v>
      </c>
      <c r="U296" s="91"/>
      <c r="V296" s="90" t="s">
        <v>20</v>
      </c>
      <c r="W296" s="91"/>
      <c r="X296" s="90" t="s">
        <v>19</v>
      </c>
      <c r="Y296" s="91"/>
      <c r="Z296" s="116" t="s">
        <v>18</v>
      </c>
      <c r="AA296" s="117"/>
      <c r="AB296" s="110"/>
      <c r="AC296" s="114"/>
      <c r="AD296" s="115"/>
    </row>
    <row r="297" spans="1:30" ht="21.75" customHeight="1" thickBot="1" thickTop="1">
      <c r="A297" s="52"/>
      <c r="B297" s="51"/>
      <c r="C297" s="94" t="s">
        <v>17</v>
      </c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6"/>
      <c r="U297" s="96"/>
      <c r="V297" s="96"/>
      <c r="W297" s="96"/>
      <c r="X297" s="96"/>
      <c r="Y297" s="96"/>
      <c r="Z297" s="97"/>
      <c r="AA297" s="98"/>
      <c r="AB297" s="111"/>
      <c r="AC297" s="50" t="s">
        <v>16</v>
      </c>
      <c r="AD297" s="49" t="s">
        <v>2</v>
      </c>
    </row>
    <row r="298" spans="1:30" ht="13.5" thickBot="1">
      <c r="A298" s="45"/>
      <c r="B298" s="45"/>
      <c r="C298" s="45"/>
      <c r="D298" s="45"/>
      <c r="E298" s="45"/>
      <c r="F298" s="46"/>
      <c r="G298" s="46"/>
      <c r="H298" s="48"/>
      <c r="I298" s="47"/>
      <c r="J298" s="46"/>
      <c r="K298" s="46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85"/>
      <c r="AA298" s="86"/>
      <c r="AB298" s="87"/>
      <c r="AC298" s="88"/>
      <c r="AD298" s="89"/>
    </row>
    <row r="299" spans="1:30" ht="27.75" customHeight="1" thickBot="1" thickTop="1">
      <c r="A299" s="78" t="s">
        <v>15</v>
      </c>
      <c r="B299" s="79" t="s">
        <v>14</v>
      </c>
      <c r="C299" s="44"/>
      <c r="D299" s="43">
        <v>328503</v>
      </c>
      <c r="E299" s="42" t="s">
        <v>2</v>
      </c>
      <c r="F299" s="43">
        <v>326266</v>
      </c>
      <c r="G299" s="42" t="s">
        <v>2</v>
      </c>
      <c r="H299" s="43">
        <v>321618</v>
      </c>
      <c r="I299" s="42" t="s">
        <v>2</v>
      </c>
      <c r="J299" s="43">
        <v>314069</v>
      </c>
      <c r="K299" s="42" t="s">
        <v>2</v>
      </c>
      <c r="L299" s="43">
        <v>308607</v>
      </c>
      <c r="M299" s="42" t="s">
        <v>2</v>
      </c>
      <c r="N299" s="43">
        <v>308443</v>
      </c>
      <c r="O299" s="42" t="s">
        <v>2</v>
      </c>
      <c r="P299" s="43">
        <v>310185</v>
      </c>
      <c r="Q299" s="42" t="s">
        <v>2</v>
      </c>
      <c r="R299" s="43">
        <v>311150</v>
      </c>
      <c r="S299" s="42" t="s">
        <v>2</v>
      </c>
      <c r="T299" s="43">
        <v>309493</v>
      </c>
      <c r="U299" s="42" t="s">
        <v>2</v>
      </c>
      <c r="V299" s="43">
        <v>308214</v>
      </c>
      <c r="W299" s="42" t="s">
        <v>2</v>
      </c>
      <c r="X299" s="43">
        <v>308433</v>
      </c>
      <c r="Y299" s="42" t="s">
        <v>2</v>
      </c>
      <c r="Z299" s="41">
        <v>307864</v>
      </c>
      <c r="AA299" s="24" t="s">
        <v>2</v>
      </c>
      <c r="AB299" s="92"/>
      <c r="AC299" s="93"/>
      <c r="AD299" s="40"/>
    </row>
    <row r="300" spans="1:29" ht="27.75" customHeight="1" thickBot="1" thickTop="1">
      <c r="A300" s="78"/>
      <c r="B300" s="80"/>
      <c r="C300" s="33" t="s">
        <v>1</v>
      </c>
      <c r="D300" s="11">
        <f>D299-Z272</f>
        <v>-1404</v>
      </c>
      <c r="E300" s="10">
        <f>D300/Z272</f>
        <v>-0.004255744800807501</v>
      </c>
      <c r="F300" s="11">
        <f>F299-D299</f>
        <v>-2237</v>
      </c>
      <c r="G300" s="10">
        <f>F300/D299</f>
        <v>-0.006809679059247556</v>
      </c>
      <c r="H300" s="11">
        <f>H299-F299</f>
        <v>-4648</v>
      </c>
      <c r="I300" s="10">
        <f>H300/F299</f>
        <v>-0.014246044638423863</v>
      </c>
      <c r="J300" s="11">
        <f>J299-H299</f>
        <v>-7549</v>
      </c>
      <c r="K300" s="10">
        <f>J300/H299</f>
        <v>-0.023471944978203957</v>
      </c>
      <c r="L300" s="11">
        <f>L299-J299</f>
        <v>-5462</v>
      </c>
      <c r="M300" s="10">
        <f>L300/J299</f>
        <v>-0.017391082851220593</v>
      </c>
      <c r="N300" s="9">
        <f>N299-L299</f>
        <v>-164</v>
      </c>
      <c r="O300" s="8">
        <f>N300/L299</f>
        <v>-0.0005314202205393915</v>
      </c>
      <c r="P300" s="9">
        <f>P299-N299</f>
        <v>1742</v>
      </c>
      <c r="Q300" s="8">
        <f>P300/N299</f>
        <v>0.0056477209727567165</v>
      </c>
      <c r="R300" s="9">
        <f>R299-P299</f>
        <v>965</v>
      </c>
      <c r="S300" s="8">
        <f>R300/P299</f>
        <v>0.003111046633460677</v>
      </c>
      <c r="T300" s="9">
        <f>T299-R299</f>
        <v>-1657</v>
      </c>
      <c r="U300" s="8">
        <f>T300/R299</f>
        <v>-0.005325405752852322</v>
      </c>
      <c r="V300" s="9">
        <f>V299-T299</f>
        <v>-1279</v>
      </c>
      <c r="W300" s="8">
        <f>V300/T299</f>
        <v>-0.004132565195335597</v>
      </c>
      <c r="X300" s="9">
        <f>X299-V299</f>
        <v>219</v>
      </c>
      <c r="Y300" s="8">
        <f>X300/V299</f>
        <v>0.0007105452704938777</v>
      </c>
      <c r="Z300" s="7">
        <f>Z299-X299</f>
        <v>-569</v>
      </c>
      <c r="AA300" s="6">
        <f>Z300/X299</f>
        <v>-0.0018448090833341438</v>
      </c>
      <c r="AB300" s="25"/>
      <c r="AC300" s="39"/>
    </row>
    <row r="301" spans="1:29" ht="27.75" customHeight="1" thickBot="1" thickTop="1">
      <c r="A301" s="78"/>
      <c r="B301" s="81"/>
      <c r="C301" s="5" t="s">
        <v>0</v>
      </c>
      <c r="D301" s="4">
        <f>D299-D272</f>
        <v>-21714</v>
      </c>
      <c r="E301" s="3">
        <f>D301/D272</f>
        <v>-0.062001559033399295</v>
      </c>
      <c r="F301" s="4">
        <f>F299-F272</f>
        <v>-22373</v>
      </c>
      <c r="G301" s="3">
        <f>F301/F272</f>
        <v>-0.06417239608879098</v>
      </c>
      <c r="H301" s="4">
        <f>H299-H272</f>
        <v>-21589</v>
      </c>
      <c r="I301" s="3">
        <f>H301/H272</f>
        <v>-0.0629037286535531</v>
      </c>
      <c r="J301" s="4">
        <f>J299-J272</f>
        <v>-23058</v>
      </c>
      <c r="K301" s="3">
        <f>J301/J272</f>
        <v>-0.06839558979257075</v>
      </c>
      <c r="L301" s="4">
        <f>L299-L272</f>
        <v>-22912</v>
      </c>
      <c r="M301" s="3">
        <f>L301/L272</f>
        <v>-0.069112177582582</v>
      </c>
      <c r="N301" s="4">
        <f>N299-N272</f>
        <v>-22204</v>
      </c>
      <c r="O301" s="3">
        <f>N301/N272</f>
        <v>-0.06715318753837174</v>
      </c>
      <c r="P301" s="4">
        <f>P299-P272</f>
        <v>-23425</v>
      </c>
      <c r="Q301" s="3">
        <f>P301/P272</f>
        <v>-0.07021672012229849</v>
      </c>
      <c r="R301" s="4">
        <f>R299-R272</f>
        <v>-23165</v>
      </c>
      <c r="S301" s="3">
        <f>R301/R272</f>
        <v>-0.06929093818703917</v>
      </c>
      <c r="T301" s="4">
        <f>T299-T272</f>
        <v>-21086</v>
      </c>
      <c r="U301" s="3">
        <f>T301/T272</f>
        <v>-0.06378505591704252</v>
      </c>
      <c r="V301" s="4">
        <f>V299-V272</f>
        <v>-20681</v>
      </c>
      <c r="W301" s="3">
        <f>V301/V272</f>
        <v>-0.06288025053588531</v>
      </c>
      <c r="X301" s="4">
        <f>X299-X272</f>
        <v>-20230</v>
      </c>
      <c r="Y301" s="3">
        <f>X301/X272</f>
        <v>-0.061552410828112684</v>
      </c>
      <c r="Z301" s="7">
        <f>Z299-Z272</f>
        <v>-22043</v>
      </c>
      <c r="AA301" s="6">
        <f>Z301/Z272</f>
        <v>-0.06681579960413087</v>
      </c>
      <c r="AB301" s="38"/>
      <c r="AC301" s="37"/>
    </row>
    <row r="302" spans="1:30" ht="27.75" customHeight="1" thickBot="1" thickTop="1">
      <c r="A302" s="78" t="s">
        <v>13</v>
      </c>
      <c r="B302" s="79" t="s">
        <v>12</v>
      </c>
      <c r="C302" s="36"/>
      <c r="D302" s="35">
        <v>11062</v>
      </c>
      <c r="E302" s="15" t="s">
        <v>2</v>
      </c>
      <c r="F302" s="35">
        <v>8284</v>
      </c>
      <c r="G302" s="15" t="s">
        <v>2</v>
      </c>
      <c r="H302" s="35">
        <v>8166</v>
      </c>
      <c r="I302" s="15" t="s">
        <v>2</v>
      </c>
      <c r="J302" s="35">
        <v>8503</v>
      </c>
      <c r="K302" s="15" t="s">
        <v>2</v>
      </c>
      <c r="L302" s="35">
        <v>8132</v>
      </c>
      <c r="M302" s="15" t="s">
        <v>2</v>
      </c>
      <c r="N302" s="35">
        <v>10409</v>
      </c>
      <c r="O302" s="15" t="s">
        <v>2</v>
      </c>
      <c r="P302" s="35">
        <v>13434</v>
      </c>
      <c r="Q302" s="15" t="s">
        <v>2</v>
      </c>
      <c r="R302" s="35">
        <v>10413</v>
      </c>
      <c r="S302" s="15" t="s">
        <v>2</v>
      </c>
      <c r="T302" s="35">
        <v>12133</v>
      </c>
      <c r="U302" s="15" t="s">
        <v>2</v>
      </c>
      <c r="V302" s="35">
        <v>13014</v>
      </c>
      <c r="W302" s="15" t="s">
        <v>2</v>
      </c>
      <c r="X302" s="35">
        <v>10400</v>
      </c>
      <c r="Y302" s="15" t="s">
        <v>2</v>
      </c>
      <c r="Z302" s="34">
        <v>9894</v>
      </c>
      <c r="AA302" s="24" t="s">
        <v>2</v>
      </c>
      <c r="AB302" s="23">
        <f>D302+F302+H302+J302+L302+N302+P302+R302+T302+V302+X302+Z302</f>
        <v>123844</v>
      </c>
      <c r="AC302" s="22"/>
      <c r="AD302" s="21"/>
    </row>
    <row r="303" spans="1:30" ht="27.75" customHeight="1" thickBot="1" thickTop="1">
      <c r="A303" s="78"/>
      <c r="B303" s="80"/>
      <c r="C303" s="33" t="s">
        <v>1</v>
      </c>
      <c r="D303" s="11">
        <f>D302-Z275</f>
        <v>880</v>
      </c>
      <c r="E303" s="10">
        <f>D303/Z275</f>
        <v>0.08642702808878414</v>
      </c>
      <c r="F303" s="11">
        <f>F302-D302</f>
        <v>-2778</v>
      </c>
      <c r="G303" s="10">
        <f>F303/D302</f>
        <v>-0.251129994576026</v>
      </c>
      <c r="H303" s="11">
        <f>H302-F302</f>
        <v>-118</v>
      </c>
      <c r="I303" s="10">
        <f>H303/F302</f>
        <v>-0.014244326412361178</v>
      </c>
      <c r="J303" s="11">
        <f>J302-H302</f>
        <v>337</v>
      </c>
      <c r="K303" s="10">
        <f>J303/H302</f>
        <v>0.04126867499387705</v>
      </c>
      <c r="L303" s="11">
        <f>L302-J302</f>
        <v>-371</v>
      </c>
      <c r="M303" s="10">
        <f>L303/J302</f>
        <v>-0.043631659414324356</v>
      </c>
      <c r="N303" s="9">
        <f>N302-L302</f>
        <v>2277</v>
      </c>
      <c r="O303" s="8">
        <f>N303/L302</f>
        <v>0.28000491883915396</v>
      </c>
      <c r="P303" s="9">
        <f>P302-N302</f>
        <v>3025</v>
      </c>
      <c r="Q303" s="8">
        <f>P303/N302</f>
        <v>0.29061389182438274</v>
      </c>
      <c r="R303" s="9">
        <f>R302-P302</f>
        <v>-3021</v>
      </c>
      <c r="S303" s="8">
        <f>R303/P302</f>
        <v>-0.2248771773112997</v>
      </c>
      <c r="T303" s="9">
        <f>T302-R302</f>
        <v>1720</v>
      </c>
      <c r="U303" s="8">
        <f>T303/R302</f>
        <v>0.1651781427062326</v>
      </c>
      <c r="V303" s="9">
        <f>V302-T302</f>
        <v>881</v>
      </c>
      <c r="W303" s="8">
        <f>V303/T302</f>
        <v>0.07261188494189401</v>
      </c>
      <c r="X303" s="9">
        <f>X302-V302</f>
        <v>-2614</v>
      </c>
      <c r="Y303" s="8">
        <f>X303/V302</f>
        <v>-0.20086061164899338</v>
      </c>
      <c r="Z303" s="7">
        <f>Z302-X302</f>
        <v>-506</v>
      </c>
      <c r="AA303" s="6">
        <f>Z303/X302</f>
        <v>-0.04865384615384615</v>
      </c>
      <c r="AB303" s="20">
        <f>AB302-D302-F302</f>
        <v>104498</v>
      </c>
      <c r="AC303" s="32"/>
      <c r="AD303" s="18"/>
    </row>
    <row r="304" spans="1:30" ht="27.75" customHeight="1" thickBot="1" thickTop="1">
      <c r="A304" s="78"/>
      <c r="B304" s="81"/>
      <c r="C304" s="5" t="s">
        <v>0</v>
      </c>
      <c r="D304" s="4">
        <f>D302-D275</f>
        <v>-79</v>
      </c>
      <c r="E304" s="3">
        <f>D304/D275</f>
        <v>-0.007090925410645364</v>
      </c>
      <c r="F304" s="4">
        <f>F302-F275</f>
        <v>-387</v>
      </c>
      <c r="G304" s="3">
        <f>F304/F275</f>
        <v>-0.04463153038865183</v>
      </c>
      <c r="H304" s="4">
        <f>H302-H275</f>
        <v>302</v>
      </c>
      <c r="I304" s="3">
        <f>H304/H275</f>
        <v>0.0384028484231943</v>
      </c>
      <c r="J304" s="4">
        <f>J302-J275</f>
        <v>710</v>
      </c>
      <c r="K304" s="3">
        <f>J304/J275</f>
        <v>0.09110740408058514</v>
      </c>
      <c r="L304" s="4">
        <f>L302-L275</f>
        <v>446</v>
      </c>
      <c r="M304" s="3">
        <f>L304/L275</f>
        <v>0.05802758261774655</v>
      </c>
      <c r="N304" s="4">
        <f>N302-N275</f>
        <v>-445</v>
      </c>
      <c r="O304" s="3">
        <f>N304/N275</f>
        <v>-0.04099871015293901</v>
      </c>
      <c r="P304" s="4">
        <f>P302-P275</f>
        <v>146</v>
      </c>
      <c r="Q304" s="3">
        <f>P304/P275</f>
        <v>0.01098735701384708</v>
      </c>
      <c r="R304" s="4">
        <f>R302-R275</f>
        <v>-608</v>
      </c>
      <c r="S304" s="3">
        <f>R304/R275</f>
        <v>-0.05516740767625442</v>
      </c>
      <c r="T304" s="4">
        <f>T302-T275</f>
        <v>1189</v>
      </c>
      <c r="U304" s="3">
        <f>T304/T275</f>
        <v>0.10864400584795321</v>
      </c>
      <c r="V304" s="4">
        <f>V302-V275</f>
        <v>1695</v>
      </c>
      <c r="W304" s="3">
        <f>V304/V275</f>
        <v>0.14974821097270077</v>
      </c>
      <c r="X304" s="4">
        <f>X302-X275</f>
        <v>441</v>
      </c>
      <c r="Y304" s="3">
        <f>X304/X275</f>
        <v>0.04428155437292901</v>
      </c>
      <c r="Z304" s="7">
        <f>Z302-Z275</f>
        <v>-288</v>
      </c>
      <c r="AA304" s="6">
        <f>Z304/Z275</f>
        <v>-0.02828520919269299</v>
      </c>
      <c r="AB304" s="29"/>
      <c r="AC304" s="31"/>
      <c r="AD304" s="27"/>
    </row>
    <row r="305" spans="1:30" ht="27.75" customHeight="1" thickBot="1" thickTop="1">
      <c r="A305" s="78" t="s">
        <v>11</v>
      </c>
      <c r="B305" s="79" t="s">
        <v>10</v>
      </c>
      <c r="C305" s="26"/>
      <c r="D305" s="16">
        <v>8005</v>
      </c>
      <c r="E305" s="15" t="s">
        <v>2</v>
      </c>
      <c r="F305" s="16">
        <v>6832</v>
      </c>
      <c r="G305" s="15" t="s">
        <v>2</v>
      </c>
      <c r="H305" s="16">
        <v>8977</v>
      </c>
      <c r="I305" s="15" t="s">
        <v>2</v>
      </c>
      <c r="J305" s="16">
        <v>11422</v>
      </c>
      <c r="K305" s="15" t="s">
        <v>2</v>
      </c>
      <c r="L305" s="16">
        <v>9127</v>
      </c>
      <c r="M305" s="15" t="s">
        <v>2</v>
      </c>
      <c r="N305" s="16">
        <v>7317</v>
      </c>
      <c r="O305" s="15" t="s">
        <v>2</v>
      </c>
      <c r="P305" s="16">
        <v>8103</v>
      </c>
      <c r="Q305" s="15" t="s">
        <v>2</v>
      </c>
      <c r="R305" s="16">
        <v>5664</v>
      </c>
      <c r="S305" s="15" t="s">
        <v>2</v>
      </c>
      <c r="T305" s="16">
        <v>10420</v>
      </c>
      <c r="U305" s="15" t="s">
        <v>2</v>
      </c>
      <c r="V305" s="16">
        <v>9186</v>
      </c>
      <c r="W305" s="15" t="s">
        <v>2</v>
      </c>
      <c r="X305" s="16">
        <v>6353</v>
      </c>
      <c r="Y305" s="15" t="s">
        <v>2</v>
      </c>
      <c r="Z305" s="25">
        <v>6544</v>
      </c>
      <c r="AA305" s="24" t="s">
        <v>2</v>
      </c>
      <c r="AB305" s="23">
        <f>D305+F305+H305+J305+L305+N305+P305+R305+T305+V305+X305+Z305</f>
        <v>97950</v>
      </c>
      <c r="AC305" s="22"/>
      <c r="AD305" s="21"/>
    </row>
    <row r="306" spans="1:30" ht="27.75" customHeight="1" thickBot="1" thickTop="1">
      <c r="A306" s="78"/>
      <c r="B306" s="80"/>
      <c r="C306" s="12" t="s">
        <v>1</v>
      </c>
      <c r="D306" s="11">
        <f>D305-Z278</f>
        <v>2256</v>
      </c>
      <c r="E306" s="10">
        <f>D306/Z278</f>
        <v>0.3924160723604105</v>
      </c>
      <c r="F306" s="11">
        <f>F305-D305</f>
        <v>-1173</v>
      </c>
      <c r="G306" s="10">
        <f>F306/D305</f>
        <v>-0.14653341661461586</v>
      </c>
      <c r="H306" s="11">
        <f>H305-F305</f>
        <v>2145</v>
      </c>
      <c r="I306" s="10">
        <f>H306/F305</f>
        <v>0.313963700234192</v>
      </c>
      <c r="J306" s="11">
        <f>J305-H305</f>
        <v>2445</v>
      </c>
      <c r="K306" s="10">
        <f>J306/H305</f>
        <v>0.2723627046897627</v>
      </c>
      <c r="L306" s="11">
        <f>L305-J305</f>
        <v>-2295</v>
      </c>
      <c r="M306" s="10">
        <f>L306/J305</f>
        <v>-0.20092803361933112</v>
      </c>
      <c r="N306" s="9">
        <f>N305-L305</f>
        <v>-1810</v>
      </c>
      <c r="O306" s="8">
        <f>N306/L305</f>
        <v>-0.19831269858661116</v>
      </c>
      <c r="P306" s="9">
        <f>P305-N305</f>
        <v>786</v>
      </c>
      <c r="Q306" s="8">
        <f>P306/N305</f>
        <v>0.10742107421074211</v>
      </c>
      <c r="R306" s="9">
        <f>R305-P305</f>
        <v>-2439</v>
      </c>
      <c r="S306" s="8">
        <f>R306/P305</f>
        <v>-0.30099962976675304</v>
      </c>
      <c r="T306" s="9">
        <f>T305-R305</f>
        <v>4756</v>
      </c>
      <c r="U306" s="8">
        <f>T306/R305</f>
        <v>0.8396892655367232</v>
      </c>
      <c r="V306" s="9">
        <f>V305-T305</f>
        <v>-1234</v>
      </c>
      <c r="W306" s="8">
        <f>V306/T305</f>
        <v>-0.11842610364683301</v>
      </c>
      <c r="X306" s="9">
        <f>X305-V305</f>
        <v>-2833</v>
      </c>
      <c r="Y306" s="8">
        <f>X306/V305</f>
        <v>-0.30840409318528195</v>
      </c>
      <c r="Z306" s="7">
        <f>Z305-X305</f>
        <v>191</v>
      </c>
      <c r="AA306" s="6">
        <f>Z306/X305</f>
        <v>0.030064536439477412</v>
      </c>
      <c r="AB306" s="20">
        <f>AB305-D305-F305</f>
        <v>83113</v>
      </c>
      <c r="AC306" s="30"/>
      <c r="AD306" s="18"/>
    </row>
    <row r="307" spans="1:30" ht="27.75" customHeight="1" thickBot="1" thickTop="1">
      <c r="A307" s="78"/>
      <c r="B307" s="81"/>
      <c r="C307" s="5" t="s">
        <v>0</v>
      </c>
      <c r="D307" s="4">
        <f>D305-D278</f>
        <v>1074</v>
      </c>
      <c r="E307" s="3">
        <f>D307/D278</f>
        <v>0.1549559948059443</v>
      </c>
      <c r="F307" s="4">
        <f>F305-F278</f>
        <v>67</v>
      </c>
      <c r="G307" s="3">
        <f>F307/F278</f>
        <v>0.009903917220990393</v>
      </c>
      <c r="H307" s="4">
        <f>H305-H278</f>
        <v>-159</v>
      </c>
      <c r="I307" s="3">
        <f>H307/H278</f>
        <v>-0.01740367775831874</v>
      </c>
      <c r="J307" s="4">
        <f>J305-J278</f>
        <v>1145</v>
      </c>
      <c r="K307" s="3">
        <f>J307/J278</f>
        <v>0.11141383672277902</v>
      </c>
      <c r="L307" s="4">
        <f>L305-L278</f>
        <v>-940</v>
      </c>
      <c r="M307" s="3">
        <f>L307/L278</f>
        <v>-0.09337439157643787</v>
      </c>
      <c r="N307" s="4">
        <f>N305-N278</f>
        <v>-1098</v>
      </c>
      <c r="O307" s="3">
        <f>N307/N278</f>
        <v>-0.1304812834224599</v>
      </c>
      <c r="P307" s="4">
        <f>P305-P278</f>
        <v>692</v>
      </c>
      <c r="Q307" s="3">
        <f>P307/P278</f>
        <v>0.09337471326406693</v>
      </c>
      <c r="R307" s="4">
        <f>R305-R278</f>
        <v>-774</v>
      </c>
      <c r="S307" s="3">
        <f>R307/R278</f>
        <v>-0.12022367194780988</v>
      </c>
      <c r="T307" s="4">
        <f>T305-T278</f>
        <v>-650</v>
      </c>
      <c r="U307" s="3">
        <f>T307/T278</f>
        <v>-0.05871725383920506</v>
      </c>
      <c r="V307" s="4">
        <f>V305-V278</f>
        <v>665</v>
      </c>
      <c r="W307" s="3">
        <f>V307/V278</f>
        <v>0.07804248327661073</v>
      </c>
      <c r="X307" s="4">
        <f>X305-X278</f>
        <v>-252</v>
      </c>
      <c r="Y307" s="3">
        <f>X307/X278</f>
        <v>-0.03815291445874338</v>
      </c>
      <c r="Z307" s="7">
        <f>Z305-Z278</f>
        <v>795</v>
      </c>
      <c r="AA307" s="6">
        <f>Z307/Z278</f>
        <v>0.13828491911636806</v>
      </c>
      <c r="AB307" s="29"/>
      <c r="AC307" s="30"/>
      <c r="AD307" s="27"/>
    </row>
    <row r="308" spans="1:30" ht="27.75" customHeight="1" thickBot="1" thickTop="1">
      <c r="A308" s="78" t="s">
        <v>9</v>
      </c>
      <c r="B308" s="79" t="s">
        <v>8</v>
      </c>
      <c r="C308" s="26"/>
      <c r="D308" s="16">
        <v>3606</v>
      </c>
      <c r="E308" s="15" t="s">
        <v>2</v>
      </c>
      <c r="F308" s="16">
        <v>3647</v>
      </c>
      <c r="G308" s="15" t="s">
        <v>2</v>
      </c>
      <c r="H308" s="16">
        <v>3591</v>
      </c>
      <c r="I308" s="15" t="s">
        <v>2</v>
      </c>
      <c r="J308" s="16">
        <v>7497</v>
      </c>
      <c r="K308" s="15" t="s">
        <v>2</v>
      </c>
      <c r="L308" s="16">
        <v>3352</v>
      </c>
      <c r="M308" s="15" t="s">
        <v>2</v>
      </c>
      <c r="N308" s="16">
        <v>2410</v>
      </c>
      <c r="O308" s="15" t="s">
        <v>2</v>
      </c>
      <c r="P308" s="16">
        <v>2688</v>
      </c>
      <c r="Q308" s="15" t="s">
        <v>2</v>
      </c>
      <c r="R308" s="16">
        <v>2394</v>
      </c>
      <c r="S308" s="15" t="s">
        <v>2</v>
      </c>
      <c r="T308" s="16">
        <v>3359</v>
      </c>
      <c r="U308" s="15" t="s">
        <v>2</v>
      </c>
      <c r="V308" s="16">
        <v>3719</v>
      </c>
      <c r="W308" s="15" t="s">
        <v>2</v>
      </c>
      <c r="X308" s="16">
        <v>3391</v>
      </c>
      <c r="Y308" s="15" t="s">
        <v>2</v>
      </c>
      <c r="Z308" s="25">
        <v>3955</v>
      </c>
      <c r="AA308" s="24" t="s">
        <v>2</v>
      </c>
      <c r="AB308" s="23">
        <f>D308+F308+H308+J308+L308+N308+P308+R308+T308+V308+X308+Z308</f>
        <v>43609</v>
      </c>
      <c r="AC308" s="22"/>
      <c r="AD308" s="21"/>
    </row>
    <row r="309" spans="1:30" ht="27.75" customHeight="1" thickBot="1" thickTop="1">
      <c r="A309" s="78"/>
      <c r="B309" s="80"/>
      <c r="C309" s="12" t="s">
        <v>1</v>
      </c>
      <c r="D309" s="11">
        <f>D308-Z281</f>
        <v>1179</v>
      </c>
      <c r="E309" s="10">
        <f>D309/Z281</f>
        <v>0.4857849196538937</v>
      </c>
      <c r="F309" s="11">
        <f>F308-D308</f>
        <v>41</v>
      </c>
      <c r="G309" s="10">
        <f>F309/D308</f>
        <v>0.01136993899057127</v>
      </c>
      <c r="H309" s="11">
        <f>H308-F308</f>
        <v>-56</v>
      </c>
      <c r="I309" s="10">
        <f>H309/F308</f>
        <v>-0.015355086372360844</v>
      </c>
      <c r="J309" s="11">
        <f>J308-H308</f>
        <v>3906</v>
      </c>
      <c r="K309" s="10">
        <f>J309/H308</f>
        <v>1.087719298245614</v>
      </c>
      <c r="L309" s="11">
        <f>L308-J308</f>
        <v>-4145</v>
      </c>
      <c r="M309" s="10">
        <f>L309/J308</f>
        <v>-0.5528878217953849</v>
      </c>
      <c r="N309" s="9">
        <f>N308-L308</f>
        <v>-942</v>
      </c>
      <c r="O309" s="8">
        <f>N309/L308</f>
        <v>-0.28102625298329353</v>
      </c>
      <c r="P309" s="9">
        <f>P308-N308</f>
        <v>278</v>
      </c>
      <c r="Q309" s="8">
        <f>P309/N308</f>
        <v>0.11535269709543569</v>
      </c>
      <c r="R309" s="9">
        <f>R308-P308</f>
        <v>-294</v>
      </c>
      <c r="S309" s="8">
        <f>R309/P308</f>
        <v>-0.109375</v>
      </c>
      <c r="T309" s="9">
        <f>T308-R308</f>
        <v>965</v>
      </c>
      <c r="U309" s="8">
        <f>T309/R308</f>
        <v>0.40309106098579783</v>
      </c>
      <c r="V309" s="9">
        <f>V308-T308</f>
        <v>360</v>
      </c>
      <c r="W309" s="8">
        <f>V309/T308</f>
        <v>0.10717475439118786</v>
      </c>
      <c r="X309" s="9">
        <f>X308-V308</f>
        <v>-328</v>
      </c>
      <c r="Y309" s="8">
        <f>X309/V308</f>
        <v>-0.08819575154611455</v>
      </c>
      <c r="Z309" s="7">
        <f>Z308-X308</f>
        <v>564</v>
      </c>
      <c r="AA309" s="6">
        <f>Z309/X308</f>
        <v>0.16632261869654968</v>
      </c>
      <c r="AB309" s="20">
        <f>AB308-D308-F308</f>
        <v>36356</v>
      </c>
      <c r="AC309" s="30"/>
      <c r="AD309" s="18"/>
    </row>
    <row r="310" spans="1:30" ht="27.75" customHeight="1" thickBot="1" thickTop="1">
      <c r="A310" s="78"/>
      <c r="B310" s="81"/>
      <c r="C310" s="5" t="s">
        <v>0</v>
      </c>
      <c r="D310" s="4">
        <f>D308-D281</f>
        <v>-1254</v>
      </c>
      <c r="E310" s="3">
        <f>D310/D281</f>
        <v>-0.2580246913580247</v>
      </c>
      <c r="F310" s="4">
        <f>F308-F281</f>
        <v>-624</v>
      </c>
      <c r="G310" s="3">
        <f>F310/F281</f>
        <v>-0.14610161554671036</v>
      </c>
      <c r="H310" s="4">
        <f>H308-H281</f>
        <v>-997</v>
      </c>
      <c r="I310" s="3">
        <f>H310/H281</f>
        <v>-0.21730601569311248</v>
      </c>
      <c r="J310" s="4">
        <f>J308-J281</f>
        <v>2775</v>
      </c>
      <c r="K310" s="3">
        <f>J310/J281</f>
        <v>0.5876747141041931</v>
      </c>
      <c r="L310" s="4">
        <f>L308-L281</f>
        <v>-1939</v>
      </c>
      <c r="M310" s="3">
        <f>L310/L281</f>
        <v>-0.36647136647136647</v>
      </c>
      <c r="N310" s="4">
        <f>N308-N281</f>
        <v>-1069</v>
      </c>
      <c r="O310" s="3">
        <f>N310/N281</f>
        <v>-0.3072722046565105</v>
      </c>
      <c r="P310" s="4">
        <f>P308-P281</f>
        <v>-512</v>
      </c>
      <c r="Q310" s="3">
        <f>P310/P281</f>
        <v>-0.16</v>
      </c>
      <c r="R310" s="4">
        <f>R308-R281</f>
        <v>-361</v>
      </c>
      <c r="S310" s="3">
        <f>R310/R281</f>
        <v>-0.1310344827586207</v>
      </c>
      <c r="T310" s="4">
        <f>T308-T281</f>
        <v>-2154</v>
      </c>
      <c r="U310" s="3">
        <f>T310/T281</f>
        <v>-0.3907128605115182</v>
      </c>
      <c r="V310" s="4">
        <f>V308-V281</f>
        <v>-31</v>
      </c>
      <c r="W310" s="3">
        <f>V310/V281</f>
        <v>-0.008266666666666667</v>
      </c>
      <c r="X310" s="4">
        <f>X308-X281</f>
        <v>692</v>
      </c>
      <c r="Y310" s="3">
        <f>X310/X281</f>
        <v>0.2563912560207484</v>
      </c>
      <c r="Z310" s="7">
        <f>Z308-Z281</f>
        <v>1528</v>
      </c>
      <c r="AA310" s="6">
        <f>Z310/Z281</f>
        <v>0.6295838483724763</v>
      </c>
      <c r="AB310" s="29"/>
      <c r="AC310" s="28"/>
      <c r="AD310" s="27"/>
    </row>
    <row r="311" spans="1:30" ht="27.75" customHeight="1" thickBot="1" thickTop="1">
      <c r="A311" s="78" t="s">
        <v>7</v>
      </c>
      <c r="B311" s="79" t="s">
        <v>6</v>
      </c>
      <c r="C311" s="26"/>
      <c r="D311" s="16">
        <v>8557</v>
      </c>
      <c r="E311" s="15" t="s">
        <v>2</v>
      </c>
      <c r="F311" s="16">
        <v>5644</v>
      </c>
      <c r="G311" s="15" t="s">
        <v>2</v>
      </c>
      <c r="H311" s="16">
        <v>5744</v>
      </c>
      <c r="I311" s="15" t="s">
        <v>2</v>
      </c>
      <c r="J311" s="16">
        <v>6275</v>
      </c>
      <c r="K311" s="15" t="s">
        <v>2</v>
      </c>
      <c r="L311" s="16">
        <v>6147</v>
      </c>
      <c r="M311" s="15" t="s">
        <v>2</v>
      </c>
      <c r="N311" s="16">
        <v>5503</v>
      </c>
      <c r="O311" s="15" t="s">
        <v>2</v>
      </c>
      <c r="P311" s="16">
        <v>8224</v>
      </c>
      <c r="Q311" s="15" t="s">
        <v>2</v>
      </c>
      <c r="R311" s="16">
        <v>7334</v>
      </c>
      <c r="S311" s="15" t="s">
        <v>2</v>
      </c>
      <c r="T311" s="16">
        <v>7565</v>
      </c>
      <c r="U311" s="15" t="s">
        <v>2</v>
      </c>
      <c r="V311" s="16">
        <v>7499</v>
      </c>
      <c r="W311" s="15" t="s">
        <v>2</v>
      </c>
      <c r="X311" s="16">
        <v>6735</v>
      </c>
      <c r="Y311" s="15" t="s">
        <v>2</v>
      </c>
      <c r="Z311" s="25">
        <v>7082</v>
      </c>
      <c r="AA311" s="24" t="s">
        <v>2</v>
      </c>
      <c r="AB311" s="23">
        <f>D311+F311+H311+J311+L311+N311+P311+R311+T311+V311+X311+Z311</f>
        <v>82309</v>
      </c>
      <c r="AC311" s="22"/>
      <c r="AD311" s="21"/>
    </row>
    <row r="312" spans="1:30" ht="27.75" customHeight="1" thickBot="1" thickTop="1">
      <c r="A312" s="78"/>
      <c r="B312" s="80"/>
      <c r="C312" s="12" t="s">
        <v>1</v>
      </c>
      <c r="D312" s="11">
        <f>D311-Z284</f>
        <v>1089</v>
      </c>
      <c r="E312" s="10">
        <f>D312/Z284</f>
        <v>0.14582217461167649</v>
      </c>
      <c r="F312" s="11">
        <f>F311-D311</f>
        <v>-2913</v>
      </c>
      <c r="G312" s="10">
        <f>F312/D311</f>
        <v>-0.3404230454598574</v>
      </c>
      <c r="H312" s="11">
        <f>H311-F311</f>
        <v>100</v>
      </c>
      <c r="I312" s="10">
        <f>H312/F311</f>
        <v>0.01771793054571226</v>
      </c>
      <c r="J312" s="11">
        <f>J311-H311</f>
        <v>531</v>
      </c>
      <c r="K312" s="10">
        <f>J312/H311</f>
        <v>0.09244428969359332</v>
      </c>
      <c r="L312" s="11">
        <f>L311-J311</f>
        <v>-128</v>
      </c>
      <c r="M312" s="10">
        <f>L312/J311</f>
        <v>-0.020398406374501993</v>
      </c>
      <c r="N312" s="9">
        <f>N311-L311</f>
        <v>-644</v>
      </c>
      <c r="O312" s="8">
        <f>N312/L311</f>
        <v>-0.10476655278997885</v>
      </c>
      <c r="P312" s="9">
        <f>P311-N311</f>
        <v>2721</v>
      </c>
      <c r="Q312" s="8">
        <f>P312/N311</f>
        <v>0.494457568598946</v>
      </c>
      <c r="R312" s="9">
        <f>R311-P311</f>
        <v>-890</v>
      </c>
      <c r="S312" s="8">
        <f>R312/P311</f>
        <v>-0.10821984435797666</v>
      </c>
      <c r="T312" s="9">
        <f>T311-R311</f>
        <v>231</v>
      </c>
      <c r="U312" s="8">
        <f>T312/R311</f>
        <v>0.03149713662394328</v>
      </c>
      <c r="V312" s="9">
        <f>V311-T311</f>
        <v>-66</v>
      </c>
      <c r="W312" s="8">
        <f>V312/T311</f>
        <v>-0.008724388631857238</v>
      </c>
      <c r="X312" s="9">
        <f>X311-V311</f>
        <v>-764</v>
      </c>
      <c r="Y312" s="8">
        <f>X312/V311</f>
        <v>-0.10188025070009335</v>
      </c>
      <c r="Z312" s="7">
        <f>Z311-X311</f>
        <v>347</v>
      </c>
      <c r="AA312" s="6">
        <f>Z312/X311</f>
        <v>0.05152190051967335</v>
      </c>
      <c r="AB312" s="20">
        <f>AB311-D311-F311</f>
        <v>68108</v>
      </c>
      <c r="AC312" s="19"/>
      <c r="AD312" s="18"/>
    </row>
    <row r="313" spans="1:28" ht="27.75" customHeight="1" thickBot="1" thickTop="1">
      <c r="A313" s="78"/>
      <c r="B313" s="81"/>
      <c r="C313" s="5" t="s">
        <v>0</v>
      </c>
      <c r="D313" s="4">
        <f>D311-D284</f>
        <v>3363</v>
      </c>
      <c r="E313" s="3">
        <f>D313/D284</f>
        <v>0.6474778590681556</v>
      </c>
      <c r="F313" s="4">
        <f>F311-F284</f>
        <v>-166</v>
      </c>
      <c r="G313" s="3">
        <f>F313/F284</f>
        <v>-0.02857142857142857</v>
      </c>
      <c r="H313" s="4">
        <f>H311-H284</f>
        <v>489</v>
      </c>
      <c r="I313" s="3">
        <f>H313/H284</f>
        <v>0.09305423406279734</v>
      </c>
      <c r="J313" s="4">
        <f>J311-J284</f>
        <v>-1518</v>
      </c>
      <c r="K313" s="3">
        <f>J313/J284</f>
        <v>-0.19479019633003977</v>
      </c>
      <c r="L313" s="4">
        <f>L311-L284</f>
        <v>539</v>
      </c>
      <c r="M313" s="3">
        <f>L313/L284</f>
        <v>0.09611269614835949</v>
      </c>
      <c r="N313" s="4">
        <f>N311-N284</f>
        <v>-375</v>
      </c>
      <c r="O313" s="3">
        <f>N313/N284</f>
        <v>-0.06379720993535216</v>
      </c>
      <c r="P313" s="4">
        <f>P311-P284</f>
        <v>431</v>
      </c>
      <c r="Q313" s="3">
        <f>P313/P284</f>
        <v>0.0553060438855383</v>
      </c>
      <c r="R313" s="4">
        <f>R311-R284</f>
        <v>-486</v>
      </c>
      <c r="S313" s="3">
        <f>R313/R284</f>
        <v>-0.062148337595907925</v>
      </c>
      <c r="T313" s="4">
        <f>T311-T284</f>
        <v>1096</v>
      </c>
      <c r="U313" s="3">
        <f>T313/T284</f>
        <v>0.1694234039264183</v>
      </c>
      <c r="V313" s="4">
        <f>V311-V284</f>
        <v>341</v>
      </c>
      <c r="W313" s="3">
        <f>V313/V284</f>
        <v>0.04763900530874546</v>
      </c>
      <c r="X313" s="4">
        <f>X311-X284</f>
        <v>114</v>
      </c>
      <c r="Y313" s="3">
        <f>X313/X284</f>
        <v>0.017217942908926143</v>
      </c>
      <c r="Z313" s="7">
        <f>Z311-Z284</f>
        <v>-386</v>
      </c>
      <c r="AA313" s="6">
        <f>Z313/Z284</f>
        <v>-0.05168719871451526</v>
      </c>
      <c r="AB313" s="2"/>
    </row>
    <row r="314" spans="1:28" ht="27.75" customHeight="1" thickBot="1">
      <c r="A314" s="82" t="s">
        <v>5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4"/>
      <c r="AB314" s="2"/>
    </row>
    <row r="315" spans="1:28" ht="27.75" customHeight="1" thickBot="1">
      <c r="A315" s="78" t="s">
        <v>4</v>
      </c>
      <c r="B315" s="79" t="s">
        <v>3</v>
      </c>
      <c r="C315" s="17"/>
      <c r="D315" s="16">
        <v>9960</v>
      </c>
      <c r="E315" s="15" t="s">
        <v>2</v>
      </c>
      <c r="F315" s="16">
        <v>11972</v>
      </c>
      <c r="G315" s="15" t="s">
        <v>2</v>
      </c>
      <c r="H315" s="16">
        <v>11476</v>
      </c>
      <c r="I315" s="15" t="s">
        <v>2</v>
      </c>
      <c r="J315" s="16">
        <v>10336</v>
      </c>
      <c r="K315" s="15" t="s">
        <v>2</v>
      </c>
      <c r="L315" s="16">
        <v>10292</v>
      </c>
      <c r="M315" s="15" t="s">
        <v>2</v>
      </c>
      <c r="N315" s="16">
        <v>10238</v>
      </c>
      <c r="O315" s="15" t="s">
        <v>2</v>
      </c>
      <c r="P315" s="16">
        <v>10569</v>
      </c>
      <c r="Q315" s="15" t="s">
        <v>2</v>
      </c>
      <c r="R315" s="16">
        <v>10953</v>
      </c>
      <c r="S315" s="15" t="s">
        <v>2</v>
      </c>
      <c r="T315" s="16">
        <v>10445</v>
      </c>
      <c r="U315" s="15" t="s">
        <v>2</v>
      </c>
      <c r="V315" s="16">
        <v>10552</v>
      </c>
      <c r="W315" s="15" t="s">
        <v>2</v>
      </c>
      <c r="X315" s="16">
        <v>10905</v>
      </c>
      <c r="Y315" s="15" t="s">
        <v>2</v>
      </c>
      <c r="Z315" s="14">
        <v>11089</v>
      </c>
      <c r="AA315" s="13" t="s">
        <v>2</v>
      </c>
      <c r="AB315" s="2"/>
    </row>
    <row r="316" spans="1:28" ht="27.75" customHeight="1" thickBot="1" thickTop="1">
      <c r="A316" s="78"/>
      <c r="B316" s="80"/>
      <c r="C316" s="12" t="s">
        <v>1</v>
      </c>
      <c r="D316" s="11">
        <f>D315-Z288</f>
        <v>-382</v>
      </c>
      <c r="E316" s="10">
        <f>D316/Z288</f>
        <v>-0.03693676271514214</v>
      </c>
      <c r="F316" s="11">
        <f>F315-D315</f>
        <v>2012</v>
      </c>
      <c r="G316" s="10">
        <f>F316/D315</f>
        <v>0.20200803212851406</v>
      </c>
      <c r="H316" s="11">
        <f>H315-F315</f>
        <v>-496</v>
      </c>
      <c r="I316" s="10">
        <f>H316/F315</f>
        <v>-0.0414300033411293</v>
      </c>
      <c r="J316" s="11">
        <f>J315-H315</f>
        <v>-1140</v>
      </c>
      <c r="K316" s="10">
        <f>J316/H315</f>
        <v>-0.09933774834437085</v>
      </c>
      <c r="L316" s="11">
        <f>L315-J315</f>
        <v>-44</v>
      </c>
      <c r="M316" s="10">
        <f>L316/J315</f>
        <v>-0.0042569659442724455</v>
      </c>
      <c r="N316" s="9">
        <f>N315-L315</f>
        <v>-54</v>
      </c>
      <c r="O316" s="8">
        <f>N316/L315</f>
        <v>-0.005246793626117373</v>
      </c>
      <c r="P316" s="9">
        <f>P315-N315</f>
        <v>331</v>
      </c>
      <c r="Q316" s="8">
        <f>P316/N315</f>
        <v>0.03233053330728658</v>
      </c>
      <c r="R316" s="9">
        <f>R315-P315</f>
        <v>384</v>
      </c>
      <c r="S316" s="8">
        <f>R316/P315</f>
        <v>0.03633267101901788</v>
      </c>
      <c r="T316" s="9">
        <f>T315-R315</f>
        <v>-508</v>
      </c>
      <c r="U316" s="8">
        <f>T316/R315</f>
        <v>-0.04637998721811376</v>
      </c>
      <c r="V316" s="9">
        <f>V315-T315</f>
        <v>107</v>
      </c>
      <c r="W316" s="8">
        <f>V316/T315</f>
        <v>0.010244135950215415</v>
      </c>
      <c r="X316" s="9">
        <f>X315-V315</f>
        <v>353</v>
      </c>
      <c r="Y316" s="8">
        <f>X316/V315</f>
        <v>0.03345337376800606</v>
      </c>
      <c r="Z316" s="7">
        <f>Z315-X315</f>
        <v>184</v>
      </c>
      <c r="AA316" s="6">
        <f>Z316/X315</f>
        <v>0.016872994039431453</v>
      </c>
      <c r="AB316" s="2"/>
    </row>
    <row r="317" spans="1:28" ht="27.75" customHeight="1" thickBot="1">
      <c r="A317" s="78"/>
      <c r="B317" s="81"/>
      <c r="C317" s="5" t="s">
        <v>0</v>
      </c>
      <c r="D317" s="4">
        <f>D315-D288</f>
        <v>-1983</v>
      </c>
      <c r="E317" s="3">
        <f>D317/D288</f>
        <v>-0.16603868374780206</v>
      </c>
      <c r="F317" s="4">
        <f>F315-F288</f>
        <v>-149</v>
      </c>
      <c r="G317" s="3">
        <f>F317/F288</f>
        <v>-0.012292715122514643</v>
      </c>
      <c r="H317" s="4">
        <f>H315-H288</f>
        <v>-120</v>
      </c>
      <c r="I317" s="3">
        <f>H317/H288</f>
        <v>-0.010348395998620214</v>
      </c>
      <c r="J317" s="4">
        <f>J315-J288</f>
        <v>-346</v>
      </c>
      <c r="K317" s="3">
        <f>J317/J288</f>
        <v>-0.03239093802658678</v>
      </c>
      <c r="L317" s="4">
        <f>L315-L288</f>
        <v>259</v>
      </c>
      <c r="M317" s="3">
        <f>L317/L288</f>
        <v>0.025814811123293133</v>
      </c>
      <c r="N317" s="4">
        <f>N315-N288</f>
        <v>521</v>
      </c>
      <c r="O317" s="3">
        <f>N317/N288</f>
        <v>0.053617371616754145</v>
      </c>
      <c r="P317" s="4">
        <f>P315-P288</f>
        <v>572</v>
      </c>
      <c r="Q317" s="3">
        <f>P317/P288</f>
        <v>0.05721716514954486</v>
      </c>
      <c r="R317" s="4">
        <f>R315-R288</f>
        <v>478</v>
      </c>
      <c r="S317" s="3">
        <f>R317/R288</f>
        <v>0.045632458233890213</v>
      </c>
      <c r="T317" s="4">
        <f>T315-T288</f>
        <v>129</v>
      </c>
      <c r="U317" s="3">
        <f>T317/T288</f>
        <v>0.01250484683986041</v>
      </c>
      <c r="V317" s="4">
        <f>V315-V288</f>
        <v>1565</v>
      </c>
      <c r="W317" s="3">
        <f>V317/V288</f>
        <v>0.1741404250584177</v>
      </c>
      <c r="X317" s="4">
        <f>X315-X288</f>
        <v>1270</v>
      </c>
      <c r="Y317" s="3">
        <f>X317/X288</f>
        <v>0.131811105345096</v>
      </c>
      <c r="Z317" s="4">
        <f>Z315-Z288</f>
        <v>747</v>
      </c>
      <c r="AA317" s="3">
        <f>Z317/Z288</f>
        <v>0.07222974279636434</v>
      </c>
      <c r="AB317" s="2"/>
    </row>
    <row r="319" ht="13.5" thickBot="1"/>
    <row r="320" spans="1:29" ht="30.75" customHeight="1" thickBot="1" thickTop="1">
      <c r="A320" s="99" t="s">
        <v>35</v>
      </c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</row>
    <row r="321" spans="4:14" ht="14.25" thickBot="1" thickTop="1">
      <c r="D321" s="45"/>
      <c r="F321" s="45"/>
      <c r="H321" s="45"/>
      <c r="J321" s="45"/>
      <c r="L321" s="45"/>
      <c r="N321" s="45"/>
    </row>
    <row r="322" spans="1:30" ht="27" customHeight="1" thickBot="1">
      <c r="A322" s="101" t="s">
        <v>34</v>
      </c>
      <c r="B322" s="102" t="s">
        <v>33</v>
      </c>
      <c r="C322" s="102"/>
      <c r="D322" s="105" t="s">
        <v>32</v>
      </c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7"/>
      <c r="U322" s="107"/>
      <c r="V322" s="107"/>
      <c r="W322" s="107"/>
      <c r="X322" s="107"/>
      <c r="Y322" s="107"/>
      <c r="Z322" s="107"/>
      <c r="AA322" s="108"/>
      <c r="AB322" s="109" t="s">
        <v>31</v>
      </c>
      <c r="AC322" s="112" t="s">
        <v>30</v>
      </c>
      <c r="AD322" s="113"/>
    </row>
    <row r="323" spans="1:30" ht="24.75" customHeight="1" thickBot="1" thickTop="1">
      <c r="A323" s="101"/>
      <c r="B323" s="103"/>
      <c r="C323" s="104"/>
      <c r="D323" s="90" t="s">
        <v>29</v>
      </c>
      <c r="E323" s="91"/>
      <c r="F323" s="90" t="s">
        <v>28</v>
      </c>
      <c r="G323" s="91"/>
      <c r="H323" s="90" t="s">
        <v>27</v>
      </c>
      <c r="I323" s="91"/>
      <c r="J323" s="90" t="s">
        <v>26</v>
      </c>
      <c r="K323" s="91"/>
      <c r="L323" s="90" t="s">
        <v>25</v>
      </c>
      <c r="M323" s="91"/>
      <c r="N323" s="90" t="s">
        <v>24</v>
      </c>
      <c r="O323" s="91"/>
      <c r="P323" s="90" t="s">
        <v>23</v>
      </c>
      <c r="Q323" s="91"/>
      <c r="R323" s="90" t="s">
        <v>22</v>
      </c>
      <c r="S323" s="91"/>
      <c r="T323" s="90" t="s">
        <v>21</v>
      </c>
      <c r="U323" s="91"/>
      <c r="V323" s="90" t="s">
        <v>20</v>
      </c>
      <c r="W323" s="91"/>
      <c r="X323" s="90" t="s">
        <v>19</v>
      </c>
      <c r="Y323" s="91"/>
      <c r="Z323" s="116" t="s">
        <v>18</v>
      </c>
      <c r="AA323" s="117"/>
      <c r="AB323" s="110"/>
      <c r="AC323" s="114"/>
      <c r="AD323" s="115"/>
    </row>
    <row r="324" spans="1:30" ht="18.75" customHeight="1" thickBot="1" thickTop="1">
      <c r="A324" s="52"/>
      <c r="B324" s="51"/>
      <c r="C324" s="94" t="s">
        <v>17</v>
      </c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6"/>
      <c r="U324" s="96"/>
      <c r="V324" s="96"/>
      <c r="W324" s="96"/>
      <c r="X324" s="96"/>
      <c r="Y324" s="96"/>
      <c r="Z324" s="97"/>
      <c r="AA324" s="98"/>
      <c r="AB324" s="111"/>
      <c r="AC324" s="50" t="s">
        <v>16</v>
      </c>
      <c r="AD324" s="49" t="s">
        <v>2</v>
      </c>
    </row>
    <row r="325" spans="1:30" ht="13.5" thickBot="1">
      <c r="A325" s="45"/>
      <c r="B325" s="45"/>
      <c r="C325" s="45"/>
      <c r="D325" s="45"/>
      <c r="E325" s="45"/>
      <c r="F325" s="46"/>
      <c r="G325" s="46"/>
      <c r="H325" s="48"/>
      <c r="I325" s="47"/>
      <c r="J325" s="46"/>
      <c r="K325" s="46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85"/>
      <c r="AA325" s="86"/>
      <c r="AB325" s="87"/>
      <c r="AC325" s="88"/>
      <c r="AD325" s="89"/>
    </row>
    <row r="326" spans="1:30" ht="27.75" customHeight="1" thickBot="1" thickTop="1">
      <c r="A326" s="78" t="s">
        <v>15</v>
      </c>
      <c r="B326" s="79" t="s">
        <v>14</v>
      </c>
      <c r="C326" s="44"/>
      <c r="D326" s="43">
        <v>309816</v>
      </c>
      <c r="E326" s="42" t="s">
        <v>2</v>
      </c>
      <c r="F326" s="43">
        <v>309004</v>
      </c>
      <c r="G326" s="42" t="s">
        <v>2</v>
      </c>
      <c r="H326" s="43">
        <v>307197</v>
      </c>
      <c r="I326" s="42" t="s">
        <v>2</v>
      </c>
      <c r="J326" s="43"/>
      <c r="K326" s="42"/>
      <c r="L326" s="43"/>
      <c r="M326" s="42"/>
      <c r="N326" s="43"/>
      <c r="O326" s="42"/>
      <c r="P326" s="43"/>
      <c r="Q326" s="42"/>
      <c r="R326" s="43"/>
      <c r="S326" s="42"/>
      <c r="T326" s="43"/>
      <c r="U326" s="42"/>
      <c r="V326" s="43"/>
      <c r="W326" s="42"/>
      <c r="X326" s="43"/>
      <c r="Y326" s="42"/>
      <c r="Z326" s="41"/>
      <c r="AA326" s="24"/>
      <c r="AB326" s="92"/>
      <c r="AC326" s="93"/>
      <c r="AD326" s="40"/>
    </row>
    <row r="327" spans="1:29" ht="27.75" customHeight="1" thickBot="1" thickTop="1">
      <c r="A327" s="78"/>
      <c r="B327" s="80"/>
      <c r="C327" s="33" t="s">
        <v>1</v>
      </c>
      <c r="D327" s="11">
        <f>D326-Z299</f>
        <v>1952</v>
      </c>
      <c r="E327" s="10">
        <f>D327/Z299</f>
        <v>0.006340462022191617</v>
      </c>
      <c r="F327" s="11">
        <f>F326-D326</f>
        <v>-812</v>
      </c>
      <c r="G327" s="10">
        <f>F327/D326</f>
        <v>-0.00262091047589537</v>
      </c>
      <c r="H327" s="11">
        <f>H326-F326</f>
        <v>-1807</v>
      </c>
      <c r="I327" s="10">
        <f>H327/F326</f>
        <v>-0.005847820740184593</v>
      </c>
      <c r="J327" s="11"/>
      <c r="K327" s="10"/>
      <c r="L327" s="11"/>
      <c r="M327" s="10"/>
      <c r="N327" s="9"/>
      <c r="O327" s="8"/>
      <c r="P327" s="9"/>
      <c r="Q327" s="8"/>
      <c r="R327" s="9"/>
      <c r="S327" s="8"/>
      <c r="T327" s="9"/>
      <c r="U327" s="8"/>
      <c r="V327" s="9"/>
      <c r="W327" s="8"/>
      <c r="X327" s="9"/>
      <c r="Y327" s="8"/>
      <c r="Z327" s="7"/>
      <c r="AA327" s="6"/>
      <c r="AB327" s="25"/>
      <c r="AC327" s="39"/>
    </row>
    <row r="328" spans="1:29" ht="27.75" customHeight="1" thickBot="1" thickTop="1">
      <c r="A328" s="78"/>
      <c r="B328" s="81"/>
      <c r="C328" s="5" t="s">
        <v>0</v>
      </c>
      <c r="D328" s="4">
        <f>D326-D299</f>
        <v>-18687</v>
      </c>
      <c r="E328" s="3">
        <f>D328/D299</f>
        <v>-0.05688532524817125</v>
      </c>
      <c r="F328" s="4">
        <f>F326-F299</f>
        <v>-17262</v>
      </c>
      <c r="G328" s="3">
        <f>F328/F299</f>
        <v>-0.052907750118001876</v>
      </c>
      <c r="H328" s="4">
        <f>H326-H299</f>
        <v>-14421</v>
      </c>
      <c r="I328" s="3">
        <f>H328/H299</f>
        <v>-0.04483890827005951</v>
      </c>
      <c r="J328" s="4"/>
      <c r="K328" s="3"/>
      <c r="L328" s="4"/>
      <c r="M328" s="3"/>
      <c r="N328" s="4"/>
      <c r="O328" s="3"/>
      <c r="P328" s="4"/>
      <c r="Q328" s="3"/>
      <c r="R328" s="4"/>
      <c r="S328" s="3"/>
      <c r="T328" s="4"/>
      <c r="U328" s="3"/>
      <c r="V328" s="4"/>
      <c r="W328" s="3"/>
      <c r="X328" s="4"/>
      <c r="Y328" s="3"/>
      <c r="Z328" s="7"/>
      <c r="AA328" s="6"/>
      <c r="AB328" s="38"/>
      <c r="AC328" s="37"/>
    </row>
    <row r="329" spans="1:30" ht="27.75" customHeight="1" thickBot="1" thickTop="1">
      <c r="A329" s="78" t="s">
        <v>13</v>
      </c>
      <c r="B329" s="79" t="s">
        <v>12</v>
      </c>
      <c r="C329" s="36"/>
      <c r="D329" s="35">
        <v>11892</v>
      </c>
      <c r="E329" s="15" t="s">
        <v>2</v>
      </c>
      <c r="F329" s="35">
        <v>8626</v>
      </c>
      <c r="G329" s="15" t="s">
        <v>2</v>
      </c>
      <c r="H329" s="35">
        <v>8663</v>
      </c>
      <c r="I329" s="15" t="s">
        <v>2</v>
      </c>
      <c r="J329" s="35"/>
      <c r="K329" s="15"/>
      <c r="L329" s="35"/>
      <c r="M329" s="15"/>
      <c r="N329" s="35"/>
      <c r="O329" s="15"/>
      <c r="P329" s="35"/>
      <c r="Q329" s="15"/>
      <c r="R329" s="35"/>
      <c r="S329" s="15"/>
      <c r="T329" s="35"/>
      <c r="U329" s="15"/>
      <c r="V329" s="35"/>
      <c r="W329" s="15"/>
      <c r="X329" s="35"/>
      <c r="Y329" s="15"/>
      <c r="Z329" s="34"/>
      <c r="AA329" s="24"/>
      <c r="AB329" s="23">
        <f>D329+F329+H329+J329+L329+N329+P329+R329+T329+V329+X329+Z329</f>
        <v>29181</v>
      </c>
      <c r="AC329" s="22"/>
      <c r="AD329" s="21"/>
    </row>
    <row r="330" spans="1:30" ht="27.75" customHeight="1" thickBot="1" thickTop="1">
      <c r="A330" s="78"/>
      <c r="B330" s="80"/>
      <c r="C330" s="33" t="s">
        <v>1</v>
      </c>
      <c r="D330" s="11">
        <f>D329-Z302</f>
        <v>1998</v>
      </c>
      <c r="E330" s="10">
        <f>D330/Z302</f>
        <v>0.20194057004244997</v>
      </c>
      <c r="F330" s="11">
        <f>F329-D329</f>
        <v>-3266</v>
      </c>
      <c r="G330" s="10">
        <f>F330/D329</f>
        <v>-0.2746384123780693</v>
      </c>
      <c r="H330" s="11">
        <f>H329-F329</f>
        <v>37</v>
      </c>
      <c r="I330" s="10">
        <f>H330/F329</f>
        <v>0.0042893577556225365</v>
      </c>
      <c r="J330" s="11"/>
      <c r="K330" s="10"/>
      <c r="L330" s="11"/>
      <c r="M330" s="10"/>
      <c r="N330" s="9"/>
      <c r="O330" s="8"/>
      <c r="P330" s="9"/>
      <c r="Q330" s="8"/>
      <c r="R330" s="9"/>
      <c r="S330" s="8"/>
      <c r="T330" s="9"/>
      <c r="U330" s="8"/>
      <c r="V330" s="9"/>
      <c r="W330" s="8"/>
      <c r="X330" s="9"/>
      <c r="Y330" s="8"/>
      <c r="Z330" s="7"/>
      <c r="AA330" s="6"/>
      <c r="AB330" s="20"/>
      <c r="AC330" s="32"/>
      <c r="AD330" s="18"/>
    </row>
    <row r="331" spans="1:30" ht="27.75" customHeight="1" thickBot="1" thickTop="1">
      <c r="A331" s="78"/>
      <c r="B331" s="81"/>
      <c r="C331" s="5" t="s">
        <v>0</v>
      </c>
      <c r="D331" s="4">
        <f>D329-D302</f>
        <v>830</v>
      </c>
      <c r="E331" s="3">
        <f>D331/D302</f>
        <v>0.07503163984812873</v>
      </c>
      <c r="F331" s="4">
        <f>F329-F302</f>
        <v>342</v>
      </c>
      <c r="G331" s="3">
        <f>F331/F302</f>
        <v>0.04128440366972477</v>
      </c>
      <c r="H331" s="4">
        <f>H329-H302</f>
        <v>497</v>
      </c>
      <c r="I331" s="3">
        <f>H331/H302</f>
        <v>0.06086211119275043</v>
      </c>
      <c r="J331" s="4"/>
      <c r="K331" s="3"/>
      <c r="L331" s="4"/>
      <c r="M331" s="3"/>
      <c r="N331" s="4"/>
      <c r="O331" s="3"/>
      <c r="P331" s="4"/>
      <c r="Q331" s="3"/>
      <c r="R331" s="4"/>
      <c r="S331" s="3"/>
      <c r="T331" s="4"/>
      <c r="U331" s="3"/>
      <c r="V331" s="4"/>
      <c r="W331" s="3"/>
      <c r="X331" s="4"/>
      <c r="Y331" s="3"/>
      <c r="Z331" s="7"/>
      <c r="AA331" s="6"/>
      <c r="AB331" s="29"/>
      <c r="AC331" s="31"/>
      <c r="AD331" s="27"/>
    </row>
    <row r="332" spans="1:30" ht="27.75" customHeight="1" thickBot="1" thickTop="1">
      <c r="A332" s="78" t="s">
        <v>11</v>
      </c>
      <c r="B332" s="79" t="s">
        <v>10</v>
      </c>
      <c r="C332" s="26"/>
      <c r="D332" s="16">
        <v>6279</v>
      </c>
      <c r="E332" s="15" t="s">
        <v>2</v>
      </c>
      <c r="F332" s="16">
        <v>6374</v>
      </c>
      <c r="G332" s="15" t="s">
        <v>2</v>
      </c>
      <c r="H332" s="16">
        <v>7859</v>
      </c>
      <c r="I332" s="15" t="s">
        <v>2</v>
      </c>
      <c r="J332" s="16"/>
      <c r="K332" s="15"/>
      <c r="L332" s="16"/>
      <c r="M332" s="15"/>
      <c r="N332" s="16"/>
      <c r="O332" s="15"/>
      <c r="P332" s="16"/>
      <c r="Q332" s="15"/>
      <c r="R332" s="16"/>
      <c r="S332" s="15"/>
      <c r="T332" s="16"/>
      <c r="U332" s="15"/>
      <c r="V332" s="16"/>
      <c r="W332" s="15"/>
      <c r="X332" s="16"/>
      <c r="Y332" s="15"/>
      <c r="Z332" s="25"/>
      <c r="AA332" s="24"/>
      <c r="AB332" s="23">
        <f>D332+F332+H332+J332+L332+N332+P332+R332+T332+V332+X332+Z332</f>
        <v>20512</v>
      </c>
      <c r="AC332" s="22"/>
      <c r="AD332" s="21"/>
    </row>
    <row r="333" spans="1:30" ht="27.75" customHeight="1" thickBot="1" thickTop="1">
      <c r="A333" s="78"/>
      <c r="B333" s="80"/>
      <c r="C333" s="12" t="s">
        <v>1</v>
      </c>
      <c r="D333" s="11">
        <f>D332-Z305</f>
        <v>-265</v>
      </c>
      <c r="E333" s="10">
        <f>D333/Z305</f>
        <v>-0.04049511002444988</v>
      </c>
      <c r="F333" s="11">
        <f>F332-D332</f>
        <v>95</v>
      </c>
      <c r="G333" s="10">
        <f>F333/D332</f>
        <v>0.01512979773849339</v>
      </c>
      <c r="H333" s="11">
        <f>H332-F332</f>
        <v>1485</v>
      </c>
      <c r="I333" s="10">
        <f>H333/F332</f>
        <v>0.23297772199560715</v>
      </c>
      <c r="J333" s="11"/>
      <c r="K333" s="10"/>
      <c r="L333" s="11"/>
      <c r="M333" s="10"/>
      <c r="N333" s="9"/>
      <c r="O333" s="8"/>
      <c r="P333" s="9"/>
      <c r="Q333" s="8"/>
      <c r="R333" s="9"/>
      <c r="S333" s="8"/>
      <c r="T333" s="9"/>
      <c r="U333" s="8"/>
      <c r="V333" s="9"/>
      <c r="W333" s="8"/>
      <c r="X333" s="9"/>
      <c r="Y333" s="8"/>
      <c r="Z333" s="7"/>
      <c r="AA333" s="6"/>
      <c r="AB333" s="20"/>
      <c r="AC333" s="30"/>
      <c r="AD333" s="18"/>
    </row>
    <row r="334" spans="1:30" ht="27.75" customHeight="1" thickBot="1" thickTop="1">
      <c r="A334" s="78"/>
      <c r="B334" s="81"/>
      <c r="C334" s="5" t="s">
        <v>0</v>
      </c>
      <c r="D334" s="4">
        <f>D332-D305</f>
        <v>-1726</v>
      </c>
      <c r="E334" s="3">
        <f>D334/D305</f>
        <v>-0.21561524047470332</v>
      </c>
      <c r="F334" s="4">
        <f>F332-F305</f>
        <v>-458</v>
      </c>
      <c r="G334" s="3">
        <f>F334/F305</f>
        <v>-0.06703747072599532</v>
      </c>
      <c r="H334" s="4">
        <f>H332-H305</f>
        <v>-1118</v>
      </c>
      <c r="I334" s="3">
        <f>H334/H305</f>
        <v>-0.12454049236938844</v>
      </c>
      <c r="J334" s="4"/>
      <c r="K334" s="3"/>
      <c r="L334" s="4"/>
      <c r="M334" s="3"/>
      <c r="N334" s="4"/>
      <c r="O334" s="3"/>
      <c r="P334" s="4"/>
      <c r="Q334" s="3"/>
      <c r="R334" s="4"/>
      <c r="S334" s="3"/>
      <c r="T334" s="4"/>
      <c r="U334" s="3"/>
      <c r="V334" s="4"/>
      <c r="W334" s="3"/>
      <c r="X334" s="4"/>
      <c r="Y334" s="3"/>
      <c r="Z334" s="7"/>
      <c r="AA334" s="6"/>
      <c r="AB334" s="29"/>
      <c r="AC334" s="30"/>
      <c r="AD334" s="27"/>
    </row>
    <row r="335" spans="1:30" ht="27.75" customHeight="1" thickBot="1" thickTop="1">
      <c r="A335" s="78" t="s">
        <v>9</v>
      </c>
      <c r="B335" s="79" t="s">
        <v>8</v>
      </c>
      <c r="C335" s="26"/>
      <c r="D335" s="16">
        <v>2937</v>
      </c>
      <c r="E335" s="15" t="s">
        <v>2</v>
      </c>
      <c r="F335" s="16">
        <v>2718</v>
      </c>
      <c r="G335" s="15" t="s">
        <v>2</v>
      </c>
      <c r="H335" s="16">
        <v>2128</v>
      </c>
      <c r="I335" s="15" t="s">
        <v>2</v>
      </c>
      <c r="J335" s="16"/>
      <c r="K335" s="15"/>
      <c r="L335" s="16"/>
      <c r="M335" s="15"/>
      <c r="N335" s="16"/>
      <c r="O335" s="15"/>
      <c r="P335" s="16"/>
      <c r="Q335" s="15"/>
      <c r="R335" s="16"/>
      <c r="S335" s="15"/>
      <c r="T335" s="16"/>
      <c r="U335" s="15"/>
      <c r="V335" s="16"/>
      <c r="W335" s="15"/>
      <c r="X335" s="16"/>
      <c r="Y335" s="15"/>
      <c r="Z335" s="25"/>
      <c r="AA335" s="24"/>
      <c r="AB335" s="23">
        <f>D335+F335+H335+J335+L335+N335+P335+R335+T335+V335+X335+Z335</f>
        <v>7783</v>
      </c>
      <c r="AC335" s="22"/>
      <c r="AD335" s="21"/>
    </row>
    <row r="336" spans="1:30" ht="27.75" customHeight="1" thickBot="1" thickTop="1">
      <c r="A336" s="78"/>
      <c r="B336" s="80"/>
      <c r="C336" s="12" t="s">
        <v>1</v>
      </c>
      <c r="D336" s="11">
        <f>D335-Z308</f>
        <v>-1018</v>
      </c>
      <c r="E336" s="10">
        <f>D336/Z308</f>
        <v>-0.25739570164348924</v>
      </c>
      <c r="F336" s="11">
        <f>F335-D335</f>
        <v>-219</v>
      </c>
      <c r="G336" s="10">
        <f>F336/D335</f>
        <v>-0.0745658835546476</v>
      </c>
      <c r="H336" s="11">
        <f>H335-F335</f>
        <v>-590</v>
      </c>
      <c r="I336" s="10">
        <f>H336/F335</f>
        <v>-0.21707137601177337</v>
      </c>
      <c r="J336" s="11"/>
      <c r="K336" s="10"/>
      <c r="L336" s="11"/>
      <c r="M336" s="10"/>
      <c r="N336" s="9"/>
      <c r="O336" s="8"/>
      <c r="P336" s="9"/>
      <c r="Q336" s="8"/>
      <c r="R336" s="9"/>
      <c r="S336" s="8"/>
      <c r="T336" s="9"/>
      <c r="U336" s="8"/>
      <c r="V336" s="9"/>
      <c r="W336" s="8"/>
      <c r="X336" s="9"/>
      <c r="Y336" s="8"/>
      <c r="Z336" s="7"/>
      <c r="AA336" s="6"/>
      <c r="AB336" s="20"/>
      <c r="AC336" s="30"/>
      <c r="AD336" s="18"/>
    </row>
    <row r="337" spans="1:30" ht="27.75" customHeight="1" thickBot="1" thickTop="1">
      <c r="A337" s="78"/>
      <c r="B337" s="81"/>
      <c r="C337" s="5" t="s">
        <v>0</v>
      </c>
      <c r="D337" s="4">
        <f>D335-D308</f>
        <v>-669</v>
      </c>
      <c r="E337" s="3">
        <f>D337/D308</f>
        <v>-0.18552412645590682</v>
      </c>
      <c r="F337" s="4">
        <f>F335-F308</f>
        <v>-929</v>
      </c>
      <c r="G337" s="3">
        <f>F337/F308</f>
        <v>-0.254729914998629</v>
      </c>
      <c r="H337" s="4">
        <f>H335-H308</f>
        <v>-1463</v>
      </c>
      <c r="I337" s="3">
        <f>H337/H308</f>
        <v>-0.4074074074074074</v>
      </c>
      <c r="J337" s="4"/>
      <c r="K337" s="3"/>
      <c r="L337" s="4"/>
      <c r="M337" s="3"/>
      <c r="N337" s="4"/>
      <c r="O337" s="3"/>
      <c r="P337" s="4"/>
      <c r="Q337" s="3"/>
      <c r="R337" s="4"/>
      <c r="S337" s="3"/>
      <c r="T337" s="4"/>
      <c r="U337" s="3"/>
      <c r="V337" s="4"/>
      <c r="W337" s="3"/>
      <c r="X337" s="4"/>
      <c r="Y337" s="3"/>
      <c r="Z337" s="7"/>
      <c r="AA337" s="6"/>
      <c r="AB337" s="29"/>
      <c r="AC337" s="28"/>
      <c r="AD337" s="27"/>
    </row>
    <row r="338" spans="1:30" ht="27.75" customHeight="1" thickBot="1" thickTop="1">
      <c r="A338" s="78" t="s">
        <v>7</v>
      </c>
      <c r="B338" s="79" t="s">
        <v>6</v>
      </c>
      <c r="C338" s="26"/>
      <c r="D338" s="16">
        <v>8939</v>
      </c>
      <c r="E338" s="15" t="s">
        <v>2</v>
      </c>
      <c r="F338" s="16">
        <v>5941</v>
      </c>
      <c r="G338" s="15" t="s">
        <v>2</v>
      </c>
      <c r="H338" s="16">
        <v>6384</v>
      </c>
      <c r="I338" s="15" t="s">
        <v>2</v>
      </c>
      <c r="J338" s="16"/>
      <c r="K338" s="15"/>
      <c r="L338" s="16"/>
      <c r="M338" s="15"/>
      <c r="N338" s="16"/>
      <c r="O338" s="15"/>
      <c r="P338" s="16"/>
      <c r="Q338" s="15"/>
      <c r="R338" s="16"/>
      <c r="S338" s="15"/>
      <c r="T338" s="16"/>
      <c r="U338" s="15"/>
      <c r="V338" s="16"/>
      <c r="W338" s="15"/>
      <c r="X338" s="16"/>
      <c r="Y338" s="15"/>
      <c r="Z338" s="25"/>
      <c r="AA338" s="24"/>
      <c r="AB338" s="23">
        <f>D338+F338+H338+J338+L338+N338+P338+R338+T338+V338+X338+Z338</f>
        <v>21264</v>
      </c>
      <c r="AC338" s="22"/>
      <c r="AD338" s="21"/>
    </row>
    <row r="339" spans="1:30" ht="27.75" customHeight="1" thickBot="1" thickTop="1">
      <c r="A339" s="78"/>
      <c r="B339" s="80"/>
      <c r="C339" s="12" t="s">
        <v>1</v>
      </c>
      <c r="D339" s="11">
        <f>D338-Z311</f>
        <v>1857</v>
      </c>
      <c r="E339" s="10">
        <f>D339/Z311</f>
        <v>0.2622140638237786</v>
      </c>
      <c r="F339" s="11">
        <f>F338-D338</f>
        <v>-2998</v>
      </c>
      <c r="G339" s="10">
        <f>F339/D338</f>
        <v>-0.33538427117127195</v>
      </c>
      <c r="H339" s="11">
        <f>H338-F338</f>
        <v>443</v>
      </c>
      <c r="I339" s="10">
        <f>H339/F338</f>
        <v>0.07456657128429557</v>
      </c>
      <c r="J339" s="11"/>
      <c r="K339" s="10"/>
      <c r="L339" s="11"/>
      <c r="M339" s="10"/>
      <c r="N339" s="9"/>
      <c r="O339" s="8"/>
      <c r="P339" s="9"/>
      <c r="Q339" s="8"/>
      <c r="R339" s="9"/>
      <c r="S339" s="8"/>
      <c r="T339" s="9"/>
      <c r="U339" s="8"/>
      <c r="V339" s="9"/>
      <c r="W339" s="8"/>
      <c r="X339" s="9"/>
      <c r="Y339" s="8"/>
      <c r="Z339" s="7"/>
      <c r="AA339" s="6"/>
      <c r="AB339" s="20"/>
      <c r="AC339" s="19"/>
      <c r="AD339" s="18"/>
    </row>
    <row r="340" spans="1:28" ht="27.75" customHeight="1" thickBot="1" thickTop="1">
      <c r="A340" s="78"/>
      <c r="B340" s="81"/>
      <c r="C340" s="5" t="s">
        <v>0</v>
      </c>
      <c r="D340" s="4">
        <f>D338-D311</f>
        <v>382</v>
      </c>
      <c r="E340" s="3">
        <f>D340/D311</f>
        <v>0.0446418137197616</v>
      </c>
      <c r="F340" s="4">
        <f>F338-F311</f>
        <v>297</v>
      </c>
      <c r="G340" s="3">
        <f>F340/F311</f>
        <v>0.05262225372076541</v>
      </c>
      <c r="H340" s="4">
        <f>H338-H311</f>
        <v>640</v>
      </c>
      <c r="I340" s="3">
        <f>H340/H311</f>
        <v>0.11142061281337047</v>
      </c>
      <c r="J340" s="4"/>
      <c r="K340" s="3"/>
      <c r="L340" s="4"/>
      <c r="M340" s="3"/>
      <c r="N340" s="4"/>
      <c r="O340" s="3"/>
      <c r="P340" s="4"/>
      <c r="Q340" s="3"/>
      <c r="R340" s="4"/>
      <c r="S340" s="3"/>
      <c r="T340" s="4"/>
      <c r="U340" s="3"/>
      <c r="V340" s="4"/>
      <c r="W340" s="3"/>
      <c r="X340" s="4"/>
      <c r="Y340" s="3"/>
      <c r="Z340" s="7"/>
      <c r="AA340" s="6"/>
      <c r="AB340" s="2"/>
    </row>
    <row r="341" spans="1:28" ht="27.75" customHeight="1" thickBot="1">
      <c r="A341" s="82" t="s">
        <v>5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4"/>
      <c r="AB341" s="2"/>
    </row>
    <row r="342" spans="1:28" ht="27.75" customHeight="1" thickBot="1">
      <c r="A342" s="78" t="s">
        <v>4</v>
      </c>
      <c r="B342" s="79" t="s">
        <v>3</v>
      </c>
      <c r="C342" s="17"/>
      <c r="D342" s="16">
        <v>11985</v>
      </c>
      <c r="E342" s="15" t="s">
        <v>2</v>
      </c>
      <c r="F342" s="16">
        <v>12955</v>
      </c>
      <c r="G342" s="15" t="s">
        <v>2</v>
      </c>
      <c r="H342" s="16">
        <v>12756</v>
      </c>
      <c r="I342" s="15" t="s">
        <v>2</v>
      </c>
      <c r="J342" s="16"/>
      <c r="K342" s="15"/>
      <c r="L342" s="16"/>
      <c r="M342" s="15"/>
      <c r="N342" s="16"/>
      <c r="O342" s="15"/>
      <c r="P342" s="16"/>
      <c r="Q342" s="15"/>
      <c r="R342" s="16"/>
      <c r="S342" s="15"/>
      <c r="T342" s="16"/>
      <c r="U342" s="15"/>
      <c r="V342" s="16"/>
      <c r="W342" s="15"/>
      <c r="X342" s="16"/>
      <c r="Y342" s="15"/>
      <c r="Z342" s="14"/>
      <c r="AA342" s="13"/>
      <c r="AB342" s="2"/>
    </row>
    <row r="343" spans="1:28" ht="27.75" customHeight="1" thickBot="1" thickTop="1">
      <c r="A343" s="78"/>
      <c r="B343" s="80"/>
      <c r="C343" s="12" t="s">
        <v>1</v>
      </c>
      <c r="D343" s="11">
        <f>D342-Z315</f>
        <v>896</v>
      </c>
      <c r="E343" s="10">
        <f>D343/Z315</f>
        <v>0.08080079357922265</v>
      </c>
      <c r="F343" s="11">
        <f>F342-D342</f>
        <v>970</v>
      </c>
      <c r="G343" s="10">
        <f>F343/D342</f>
        <v>0.08093450146015853</v>
      </c>
      <c r="H343" s="11">
        <f>H342-F342</f>
        <v>-199</v>
      </c>
      <c r="I343" s="10">
        <f>H343/F342</f>
        <v>-0.015360864531069085</v>
      </c>
      <c r="J343" s="11"/>
      <c r="K343" s="10"/>
      <c r="L343" s="11"/>
      <c r="M343" s="10"/>
      <c r="N343" s="9"/>
      <c r="O343" s="8"/>
      <c r="P343" s="9"/>
      <c r="Q343" s="8"/>
      <c r="R343" s="9"/>
      <c r="S343" s="8"/>
      <c r="T343" s="9"/>
      <c r="U343" s="8"/>
      <c r="V343" s="9"/>
      <c r="W343" s="8"/>
      <c r="X343" s="9"/>
      <c r="Y343" s="8"/>
      <c r="Z343" s="7"/>
      <c r="AA343" s="6"/>
      <c r="AB343" s="2"/>
    </row>
    <row r="344" spans="1:28" ht="27.75" customHeight="1" thickBot="1">
      <c r="A344" s="78"/>
      <c r="B344" s="81"/>
      <c r="C344" s="5" t="s">
        <v>0</v>
      </c>
      <c r="D344" s="4">
        <f>D342-D315</f>
        <v>2025</v>
      </c>
      <c r="E344" s="3">
        <f>D344/D315</f>
        <v>0.2033132530120482</v>
      </c>
      <c r="F344" s="4">
        <f>F342-F315</f>
        <v>983</v>
      </c>
      <c r="G344" s="3">
        <f>F344/F315</f>
        <v>0.08210825258937521</v>
      </c>
      <c r="H344" s="4">
        <f>H342-H315</f>
        <v>1280</v>
      </c>
      <c r="I344" s="3">
        <f>H344/H315</f>
        <v>0.11153712094806553</v>
      </c>
      <c r="J344" s="4"/>
      <c r="K344" s="3"/>
      <c r="L344" s="4"/>
      <c r="M344" s="3"/>
      <c r="N344" s="4"/>
      <c r="O344" s="3"/>
      <c r="P344" s="4"/>
      <c r="Q344" s="3"/>
      <c r="R344" s="4"/>
      <c r="S344" s="3"/>
      <c r="T344" s="4"/>
      <c r="U344" s="3"/>
      <c r="V344" s="4"/>
      <c r="W344" s="3"/>
      <c r="X344" s="4"/>
      <c r="Y344" s="3"/>
      <c r="Z344" s="4"/>
      <c r="AA344" s="3"/>
      <c r="AB344" s="2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F296:G296"/>
    <mergeCell ref="H296:I296"/>
    <mergeCell ref="A260:AA260"/>
    <mergeCell ref="A261:A263"/>
    <mergeCell ref="Z271:AA271"/>
    <mergeCell ref="A281:A283"/>
    <mergeCell ref="B281:B28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57:B259"/>
    <mergeCell ref="A245:A247"/>
    <mergeCell ref="A254:A256"/>
    <mergeCell ref="B254:B256"/>
    <mergeCell ref="A257:A259"/>
    <mergeCell ref="R296:S296"/>
    <mergeCell ref="T296:U296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D241:AA241"/>
    <mergeCell ref="AB241:AB243"/>
    <mergeCell ref="H242:I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C216:AA216"/>
    <mergeCell ref="A194:A196"/>
    <mergeCell ref="B194:B196"/>
    <mergeCell ref="A197:A199"/>
    <mergeCell ref="B197:B199"/>
    <mergeCell ref="A200:A202"/>
    <mergeCell ref="A206:AA206"/>
    <mergeCell ref="A203:A205"/>
    <mergeCell ref="D215:E215"/>
    <mergeCell ref="V215:W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A207:A209"/>
    <mergeCell ref="B207:B209"/>
    <mergeCell ref="B99:B101"/>
    <mergeCell ref="A102:AA102"/>
    <mergeCell ref="A103:A105"/>
    <mergeCell ref="B103:B105"/>
    <mergeCell ref="H110:I110"/>
    <mergeCell ref="A87:A89"/>
    <mergeCell ref="B87:B89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R188:S188"/>
    <mergeCell ref="T188:U188"/>
    <mergeCell ref="Z188:AA188"/>
    <mergeCell ref="C189:AA189"/>
    <mergeCell ref="J188:K188"/>
    <mergeCell ref="L188:M188"/>
    <mergeCell ref="N188:O188"/>
    <mergeCell ref="P188:Q188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B96:B98"/>
    <mergeCell ref="A99:A101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50:AA50"/>
    <mergeCell ref="B57:B58"/>
    <mergeCell ref="C57:C58"/>
    <mergeCell ref="D57:AA57"/>
    <mergeCell ref="AB61:AC61"/>
    <mergeCell ref="A64:A66"/>
    <mergeCell ref="B64:B66"/>
    <mergeCell ref="Z58:AA58"/>
    <mergeCell ref="J84:K84"/>
    <mergeCell ref="L84:M84"/>
    <mergeCell ref="N84:O84"/>
    <mergeCell ref="P84:Q84"/>
    <mergeCell ref="T84:U84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B16:B18"/>
    <mergeCell ref="A13:A15"/>
    <mergeCell ref="B13:B15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C83:AD84"/>
    <mergeCell ref="D84:E84"/>
    <mergeCell ref="V84:W84"/>
    <mergeCell ref="X84:Y84"/>
    <mergeCell ref="Z84:AA84"/>
    <mergeCell ref="B83:B84"/>
    <mergeCell ref="C83:C84"/>
    <mergeCell ref="D83:AA83"/>
    <mergeCell ref="AB83:AB85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AB190:AD190"/>
    <mergeCell ref="F188:G188"/>
    <mergeCell ref="H188:I188"/>
    <mergeCell ref="X188:Y188"/>
    <mergeCell ref="B200:B202"/>
    <mergeCell ref="B191:B193"/>
    <mergeCell ref="Z190:AA190"/>
    <mergeCell ref="AB191:AC191"/>
    <mergeCell ref="F215:G215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93:AC293"/>
    <mergeCell ref="A295:A296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F323:G323"/>
    <mergeCell ref="H323:I323"/>
    <mergeCell ref="A342:A344"/>
    <mergeCell ref="B342:B344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2020-04-28T08:51:37Z</dcterms:modified>
  <cp:category/>
  <cp:version/>
  <cp:contentType/>
  <cp:contentStatus/>
</cp:coreProperties>
</file>